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74CFFD44-AA38-484E-8409-5134D2259751}" xr6:coauthVersionLast="47" xr6:coauthVersionMax="47" xr10:uidLastSave="{00000000-0000-0000-0000-000000000000}"/>
  <bookViews>
    <workbookView xWindow="5325" yWindow="120" windowWidth="16695" windowHeight="16080" tabRatio="651" activeTab="1" xr2:uid="{00000000-000D-0000-FFFF-FFFF00000000}"/>
  </bookViews>
  <sheets>
    <sheet name="GENERAL PARTIEL" sheetId="4" r:id="rId1"/>
    <sheet name="GENERAL" sheetId="1" r:id="rId2"/>
    <sheet name="LISTE" sheetId="25" r:id="rId3"/>
    <sheet name="1 trainou" sheetId="2" r:id="rId4"/>
    <sheet name=" 2 donnery" sheetId="3" r:id="rId5"/>
    <sheet name="3 nogent" sheetId="5" r:id="rId6"/>
    <sheet name=" 4 dampierre" sheetId="10" r:id="rId7"/>
    <sheet name=" 5 saint pryve" sheetId="9" r:id="rId8"/>
    <sheet name="6 SAINT PRYVE" sheetId="11" r:id="rId9"/>
    <sheet name="7MONTEREAU" sheetId="12" r:id="rId10"/>
    <sheet name="8 COULLONS" sheetId="13" r:id="rId11"/>
    <sheet name="9 VITRY M" sheetId="14" r:id="rId12"/>
    <sheet name="10 VITRY AM" sheetId="15" r:id="rId13"/>
    <sheet name="11 GRIGNON" sheetId="16" r:id="rId14"/>
    <sheet name="12 COULLONS" sheetId="17" r:id="rId15"/>
    <sheet name="13 CEPOY" sheetId="20" r:id="rId16"/>
    <sheet name="NOGENT2910" sheetId="18" r:id="rId17"/>
    <sheet name="15" sheetId="22" r:id="rId18"/>
    <sheet name="16" sheetId="19" r:id="rId19"/>
    <sheet name="17" sheetId="21" r:id="rId20"/>
    <sheet name="18" sheetId="2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9" i="1"/>
  <c r="AG8" i="1"/>
  <c r="AG11" i="1"/>
  <c r="AG10" i="1"/>
  <c r="AG12" i="1"/>
  <c r="AG14" i="1"/>
  <c r="AG13" i="1"/>
  <c r="AG17" i="1"/>
  <c r="AG19" i="1"/>
  <c r="AG21" i="1"/>
  <c r="AG22" i="1"/>
  <c r="AG18" i="1"/>
  <c r="AG23" i="1"/>
  <c r="AG24" i="1"/>
  <c r="AG15" i="1"/>
  <c r="AG16" i="1"/>
  <c r="AG25" i="1"/>
  <c r="AG20" i="1"/>
  <c r="AG27" i="1"/>
  <c r="AG28" i="1"/>
  <c r="AG29" i="1"/>
  <c r="AG30" i="1"/>
  <c r="AG31" i="1"/>
  <c r="AG32" i="1"/>
  <c r="AG33" i="1"/>
  <c r="AG34" i="1"/>
  <c r="AG26" i="1"/>
  <c r="AG36" i="1"/>
  <c r="AG35" i="1"/>
  <c r="AG37" i="1"/>
  <c r="AG38" i="1"/>
  <c r="AG39" i="1"/>
  <c r="AG40" i="1"/>
  <c r="AG41" i="1"/>
  <c r="AG42" i="1"/>
  <c r="AG43" i="1"/>
  <c r="AG44" i="1"/>
  <c r="AG45" i="1"/>
  <c r="AG47" i="1"/>
  <c r="AG46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I17" i="14"/>
  <c r="I10" i="14"/>
  <c r="I12" i="14"/>
  <c r="I11" i="14"/>
  <c r="I13" i="14"/>
  <c r="I7" i="14"/>
  <c r="I8" i="14"/>
  <c r="I18" i="14"/>
  <c r="I22" i="14"/>
  <c r="I20" i="14"/>
  <c r="I26" i="14"/>
  <c r="I9" i="14"/>
  <c r="I14" i="14"/>
  <c r="I15" i="14"/>
  <c r="I16" i="14"/>
  <c r="I19" i="14"/>
  <c r="I21" i="14"/>
  <c r="I23" i="14"/>
  <c r="I24" i="14"/>
  <c r="I25" i="14"/>
  <c r="I27" i="14"/>
  <c r="I6" i="14"/>
  <c r="G17" i="13"/>
  <c r="G18" i="13"/>
  <c r="G19" i="13"/>
  <c r="G20" i="13"/>
  <c r="G21" i="13"/>
  <c r="G28" i="13"/>
  <c r="G22" i="13"/>
  <c r="G16" i="13"/>
  <c r="G13" i="13"/>
  <c r="G10" i="13"/>
  <c r="G12" i="13"/>
  <c r="G25" i="13"/>
  <c r="G15" i="13"/>
  <c r="G26" i="13"/>
  <c r="G31" i="13"/>
  <c r="G27" i="13"/>
  <c r="G7" i="13"/>
  <c r="G9" i="13"/>
  <c r="G11" i="13"/>
  <c r="G30" i="13"/>
  <c r="G16" i="12"/>
  <c r="G17" i="12"/>
  <c r="G6" i="12"/>
  <c r="G26" i="12"/>
  <c r="G28" i="12"/>
  <c r="G29" i="12"/>
  <c r="G23" i="12"/>
  <c r="G30" i="12"/>
  <c r="G7" i="12"/>
  <c r="G25" i="12"/>
  <c r="G12" i="12"/>
  <c r="G24" i="12"/>
  <c r="G18" i="12"/>
  <c r="G11" i="12"/>
  <c r="G27" i="12"/>
  <c r="G22" i="12"/>
  <c r="G21" i="12"/>
  <c r="G13" i="12"/>
  <c r="G9" i="12"/>
  <c r="G8" i="12"/>
  <c r="G19" i="12"/>
  <c r="G15" i="12"/>
  <c r="AA32" i="1"/>
  <c r="AA55" i="1"/>
  <c r="I44" i="1"/>
  <c r="L44" i="1"/>
  <c r="O44" i="1"/>
  <c r="R44" i="1"/>
  <c r="U44" i="1"/>
  <c r="X44" i="1"/>
  <c r="AA44" i="1"/>
  <c r="AD44" i="1"/>
  <c r="AJ71" i="1"/>
  <c r="AM69" i="1"/>
  <c r="AP69" i="1"/>
  <c r="AS69" i="1"/>
  <c r="AV69" i="1"/>
  <c r="AY69" i="1"/>
  <c r="BB69" i="1"/>
  <c r="BE69" i="1"/>
  <c r="BH69" i="1"/>
  <c r="BK69" i="1"/>
  <c r="BN69" i="1"/>
  <c r="BQ69" i="1"/>
  <c r="I31" i="1"/>
  <c r="L31" i="1"/>
  <c r="O31" i="1"/>
  <c r="R31" i="1"/>
  <c r="U31" i="1"/>
  <c r="X31" i="1"/>
  <c r="AA31" i="1"/>
  <c r="AD31" i="1"/>
  <c r="AJ40" i="1"/>
  <c r="AM70" i="1"/>
  <c r="AP70" i="1"/>
  <c r="AS70" i="1"/>
  <c r="AV70" i="1"/>
  <c r="AY70" i="1"/>
  <c r="BB70" i="1"/>
  <c r="BE70" i="1"/>
  <c r="BH70" i="1"/>
  <c r="BK70" i="1"/>
  <c r="BN70" i="1"/>
  <c r="BQ70" i="1"/>
  <c r="I56" i="1"/>
  <c r="L56" i="1"/>
  <c r="O56" i="1"/>
  <c r="R56" i="1"/>
  <c r="U56" i="1"/>
  <c r="X56" i="1"/>
  <c r="AA56" i="1"/>
  <c r="AD56" i="1"/>
  <c r="AM71" i="1"/>
  <c r="AP71" i="1"/>
  <c r="AS71" i="1"/>
  <c r="AV71" i="1"/>
  <c r="AY71" i="1"/>
  <c r="BB71" i="1"/>
  <c r="BE71" i="1"/>
  <c r="BH71" i="1"/>
  <c r="BK71" i="1"/>
  <c r="BN71" i="1"/>
  <c r="BQ71" i="1"/>
  <c r="I41" i="1"/>
  <c r="L41" i="1"/>
  <c r="O41" i="1"/>
  <c r="R41" i="1"/>
  <c r="U41" i="1"/>
  <c r="X41" i="1"/>
  <c r="AA41" i="1"/>
  <c r="AD41" i="1"/>
  <c r="AJ41" i="1"/>
  <c r="AM72" i="1"/>
  <c r="AP72" i="1"/>
  <c r="AS72" i="1"/>
  <c r="AV72" i="1"/>
  <c r="AY72" i="1"/>
  <c r="BB72" i="1"/>
  <c r="BE72" i="1"/>
  <c r="BH72" i="1"/>
  <c r="BK72" i="1"/>
  <c r="BN72" i="1"/>
  <c r="BQ72" i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30" i="10"/>
  <c r="G5" i="10"/>
  <c r="G6" i="10"/>
  <c r="G7" i="10"/>
  <c r="G7" i="5"/>
  <c r="G10" i="5"/>
  <c r="G11" i="5"/>
  <c r="G12" i="5"/>
  <c r="G13" i="5"/>
  <c r="G14" i="5"/>
  <c r="G16" i="5"/>
  <c r="G18" i="5"/>
  <c r="G23" i="5"/>
  <c r="G25" i="5"/>
  <c r="G27" i="5"/>
  <c r="G28" i="5"/>
  <c r="G33" i="5"/>
  <c r="G35" i="5"/>
  <c r="G37" i="5"/>
  <c r="G40" i="5"/>
  <c r="G42" i="5"/>
  <c r="G43" i="5"/>
  <c r="G5" i="5"/>
  <c r="G5" i="2"/>
  <c r="G6" i="2"/>
  <c r="G10" i="2"/>
  <c r="G11" i="2"/>
  <c r="G14" i="2"/>
  <c r="G16" i="2"/>
  <c r="G20" i="2"/>
  <c r="G22" i="2"/>
  <c r="G26" i="2"/>
  <c r="G28" i="2"/>
  <c r="G29" i="2"/>
  <c r="G30" i="2"/>
  <c r="G32" i="2"/>
  <c r="G33" i="2"/>
  <c r="G35" i="2"/>
  <c r="G37" i="2"/>
  <c r="G4" i="2"/>
  <c r="G10" i="3"/>
  <c r="G11" i="3"/>
  <c r="G13" i="3"/>
  <c r="G18" i="3"/>
  <c r="G19" i="3"/>
  <c r="G21" i="3"/>
  <c r="G22" i="3"/>
  <c r="G23" i="3"/>
  <c r="G24" i="3"/>
  <c r="G25" i="3"/>
  <c r="G4" i="3"/>
  <c r="I19" i="1"/>
  <c r="G8" i="18"/>
  <c r="G24" i="18"/>
  <c r="G11" i="18"/>
  <c r="G23" i="18"/>
  <c r="G21" i="18"/>
  <c r="G17" i="18"/>
  <c r="G10" i="18"/>
  <c r="G19" i="18"/>
  <c r="G13" i="18"/>
  <c r="G9" i="18"/>
  <c r="G28" i="18"/>
  <c r="G6" i="18"/>
  <c r="G26" i="18"/>
  <c r="G5" i="18"/>
  <c r="G16" i="18"/>
  <c r="G18" i="18"/>
  <c r="G20" i="18"/>
  <c r="G25" i="18"/>
  <c r="G14" i="18"/>
  <c r="G22" i="18"/>
  <c r="G7" i="18"/>
  <c r="G27" i="18"/>
  <c r="G15" i="18"/>
  <c r="G12" i="18"/>
  <c r="BB50" i="1"/>
  <c r="BB51" i="1"/>
  <c r="BB36" i="1"/>
  <c r="I48" i="1"/>
  <c r="L48" i="1"/>
  <c r="O48" i="1"/>
  <c r="R23" i="1"/>
  <c r="U51" i="1"/>
  <c r="X51" i="1"/>
  <c r="AA51" i="1"/>
  <c r="AD51" i="1"/>
  <c r="AJ26" i="1"/>
  <c r="AM53" i="1"/>
  <c r="H32" i="20"/>
  <c r="H26" i="20"/>
  <c r="H27" i="20"/>
  <c r="H28" i="20"/>
  <c r="H29" i="20"/>
  <c r="H31" i="20"/>
  <c r="H6" i="20"/>
  <c r="H8" i="20"/>
  <c r="H10" i="20"/>
  <c r="H11" i="20"/>
  <c r="H14" i="20"/>
  <c r="H16" i="20"/>
  <c r="H17" i="20"/>
  <c r="H19" i="20"/>
  <c r="H20" i="20"/>
  <c r="H21" i="20"/>
  <c r="H22" i="20"/>
  <c r="H4" i="20"/>
  <c r="H6" i="17"/>
  <c r="H7" i="17"/>
  <c r="H8" i="17"/>
  <c r="H9" i="17"/>
  <c r="H10" i="17"/>
  <c r="H11" i="17"/>
  <c r="H12" i="17"/>
  <c r="H13" i="17"/>
  <c r="H14" i="17"/>
  <c r="H15" i="17"/>
  <c r="H17" i="17"/>
  <c r="H19" i="17"/>
  <c r="H21" i="17"/>
  <c r="H22" i="17"/>
  <c r="H24" i="17"/>
  <c r="H25" i="17"/>
  <c r="H26" i="17"/>
  <c r="H27" i="17"/>
  <c r="H28" i="17"/>
  <c r="H29" i="17"/>
  <c r="H30" i="17"/>
  <c r="H4" i="17"/>
  <c r="G8" i="15"/>
  <c r="G9" i="15"/>
  <c r="G10" i="15"/>
  <c r="G11" i="15"/>
  <c r="G12" i="15"/>
  <c r="G13" i="15"/>
  <c r="G14" i="15"/>
  <c r="G15" i="15"/>
  <c r="G16" i="15"/>
  <c r="G17" i="15"/>
  <c r="G18" i="15"/>
  <c r="G6" i="15"/>
  <c r="G7" i="15"/>
  <c r="G6" i="9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6" i="11"/>
  <c r="G9" i="9"/>
  <c r="G10" i="9"/>
  <c r="G11" i="9"/>
  <c r="G12" i="9"/>
  <c r="G13" i="9"/>
  <c r="G14" i="9"/>
  <c r="G15" i="9"/>
  <c r="G16" i="9"/>
  <c r="G7" i="9"/>
  <c r="AM7" i="1"/>
  <c r="AM9" i="1"/>
  <c r="AM14" i="1"/>
  <c r="AM13" i="1"/>
  <c r="AM5" i="1"/>
  <c r="AM24" i="1"/>
  <c r="AM11" i="1"/>
  <c r="AM21" i="1"/>
  <c r="AM15" i="1"/>
  <c r="AM28" i="1"/>
  <c r="AM33" i="1"/>
  <c r="AM20" i="1"/>
  <c r="AM43" i="1"/>
  <c r="AM54" i="1"/>
  <c r="AM25" i="1"/>
  <c r="AM31" i="1"/>
  <c r="AM41" i="1"/>
  <c r="AM55" i="1"/>
  <c r="AM37" i="1"/>
  <c r="AM35" i="1"/>
  <c r="AM50" i="1"/>
  <c r="AM32" i="1"/>
  <c r="AM49" i="1"/>
  <c r="AM27" i="1"/>
  <c r="AM63" i="1"/>
  <c r="AM64" i="1"/>
  <c r="AM65" i="1"/>
  <c r="AM51" i="1"/>
  <c r="AM66" i="1"/>
  <c r="AM52" i="1"/>
  <c r="AM67" i="1"/>
  <c r="AM46" i="1"/>
  <c r="AM38" i="1"/>
  <c r="AM47" i="1"/>
  <c r="AM44" i="1"/>
  <c r="AM45" i="1"/>
  <c r="AM57" i="1"/>
  <c r="AM58" i="1"/>
  <c r="AM59" i="1"/>
  <c r="AM36" i="1"/>
  <c r="AJ32" i="1"/>
  <c r="AJ42" i="1"/>
  <c r="AJ46" i="1"/>
  <c r="AJ48" i="1"/>
  <c r="AJ61" i="1"/>
  <c r="AJ5" i="1"/>
  <c r="AD36" i="1"/>
  <c r="AD27" i="1"/>
  <c r="AD13" i="1"/>
  <c r="AD26" i="1"/>
  <c r="AD9" i="1"/>
  <c r="AD58" i="1"/>
  <c r="AD16" i="1"/>
  <c r="AD55" i="1"/>
  <c r="AD35" i="1"/>
  <c r="AD39" i="1"/>
  <c r="AD33" i="1"/>
  <c r="AD28" i="1"/>
  <c r="AD45" i="1"/>
  <c r="AD59" i="1"/>
  <c r="AD25" i="1"/>
  <c r="AD70" i="1"/>
  <c r="AD64" i="1"/>
  <c r="AD62" i="1"/>
  <c r="I40" i="1"/>
  <c r="I46" i="1"/>
  <c r="I64" i="1"/>
  <c r="I70" i="1"/>
  <c r="I53" i="1"/>
  <c r="I62" i="1"/>
  <c r="I28" i="1"/>
  <c r="I69" i="1"/>
  <c r="I15" i="1"/>
  <c r="I60" i="1"/>
  <c r="AD37" i="1"/>
  <c r="AD53" i="1"/>
  <c r="AD46" i="1"/>
  <c r="AD66" i="1"/>
  <c r="BQ68" i="1"/>
  <c r="BN68" i="1"/>
  <c r="BK68" i="1"/>
  <c r="BH68" i="1"/>
  <c r="BE68" i="1"/>
  <c r="BB68" i="1"/>
  <c r="AY68" i="1"/>
  <c r="AV68" i="1"/>
  <c r="AS68" i="1"/>
  <c r="AP68" i="1"/>
  <c r="AM68" i="1"/>
  <c r="AJ70" i="1"/>
  <c r="AA37" i="1"/>
  <c r="X37" i="1"/>
  <c r="U39" i="1"/>
  <c r="R42" i="1"/>
  <c r="O9" i="1"/>
  <c r="L9" i="1"/>
  <c r="I9" i="1"/>
  <c r="BQ64" i="1"/>
  <c r="BN64" i="1"/>
  <c r="BK64" i="1"/>
  <c r="BH64" i="1"/>
  <c r="BE64" i="1"/>
  <c r="BB64" i="1"/>
  <c r="AY64" i="1"/>
  <c r="AV64" i="1"/>
  <c r="AS64" i="1"/>
  <c r="AP64" i="1"/>
  <c r="AJ66" i="1"/>
  <c r="AA53" i="1"/>
  <c r="X53" i="1"/>
  <c r="U40" i="1"/>
  <c r="R37" i="1"/>
  <c r="O65" i="1"/>
  <c r="L65" i="1"/>
  <c r="I65" i="1"/>
  <c r="BQ58" i="1"/>
  <c r="BN58" i="1"/>
  <c r="BK58" i="1"/>
  <c r="BH58" i="1"/>
  <c r="BE59" i="1"/>
  <c r="BB61" i="1"/>
  <c r="AY61" i="1"/>
  <c r="AV61" i="1"/>
  <c r="AP39" i="1"/>
  <c r="AM39" i="1"/>
  <c r="AJ43" i="1"/>
  <c r="AA29" i="1"/>
  <c r="X29" i="1"/>
  <c r="U48" i="1"/>
  <c r="R65" i="1"/>
  <c r="O66" i="1"/>
  <c r="L66" i="1"/>
  <c r="I66" i="1"/>
  <c r="BQ52" i="1"/>
  <c r="BN52" i="1"/>
  <c r="BK52" i="1"/>
  <c r="BH52" i="1"/>
  <c r="BE54" i="1"/>
  <c r="BB55" i="1"/>
  <c r="AY55" i="1"/>
  <c r="AV55" i="1"/>
  <c r="AS40" i="1"/>
  <c r="AP45" i="1"/>
  <c r="AA57" i="1"/>
  <c r="X57" i="1"/>
  <c r="U65" i="1"/>
  <c r="R70" i="1"/>
  <c r="O64" i="1"/>
  <c r="L64" i="1"/>
  <c r="BQ48" i="1"/>
  <c r="BQ67" i="1"/>
  <c r="BQ66" i="1"/>
  <c r="BQ47" i="1"/>
  <c r="BQ59" i="1"/>
  <c r="BQ65" i="1"/>
  <c r="BQ63" i="1"/>
  <c r="BQ34" i="1"/>
  <c r="BQ43" i="1"/>
  <c r="BQ61" i="1"/>
  <c r="BQ62" i="1"/>
  <c r="BQ60" i="1"/>
  <c r="BQ57" i="1"/>
  <c r="BQ56" i="1"/>
  <c r="BQ53" i="1"/>
  <c r="BQ23" i="1"/>
  <c r="BQ55" i="1"/>
  <c r="BQ46" i="1"/>
  <c r="BQ32" i="1"/>
  <c r="BQ54" i="1"/>
  <c r="BQ49" i="1"/>
  <c r="BQ36" i="1"/>
  <c r="BQ51" i="1"/>
  <c r="BQ50" i="1"/>
  <c r="BQ38" i="1"/>
  <c r="BQ39" i="1"/>
  <c r="BQ31" i="1"/>
  <c r="BQ42" i="1"/>
  <c r="BQ45" i="1"/>
  <c r="BQ33" i="1"/>
  <c r="BQ44" i="1"/>
  <c r="BQ41" i="1"/>
  <c r="BQ40" i="1"/>
  <c r="BQ22" i="1"/>
  <c r="BQ37" i="1"/>
  <c r="BQ35" i="1"/>
  <c r="BQ30" i="1"/>
  <c r="BQ21" i="1"/>
  <c r="BQ17" i="1"/>
  <c r="BQ15" i="1"/>
  <c r="BQ29" i="1"/>
  <c r="BQ24" i="1"/>
  <c r="BQ25" i="1"/>
  <c r="BQ28" i="1"/>
  <c r="BQ27" i="1"/>
  <c r="BQ26" i="1"/>
  <c r="BQ18" i="1"/>
  <c r="BQ20" i="1"/>
  <c r="BQ14" i="1"/>
  <c r="BQ19" i="1"/>
  <c r="BQ10" i="1"/>
  <c r="BQ12" i="1"/>
  <c r="BQ9" i="1"/>
  <c r="BQ13" i="1"/>
  <c r="BQ11" i="1"/>
  <c r="BQ7" i="1"/>
  <c r="BQ8" i="1"/>
  <c r="BQ16" i="1"/>
  <c r="BQ6" i="1"/>
  <c r="BQ5" i="1"/>
  <c r="BN48" i="1"/>
  <c r="BN67" i="1"/>
  <c r="BN66" i="1"/>
  <c r="BN47" i="1"/>
  <c r="BN59" i="1"/>
  <c r="BN65" i="1"/>
  <c r="BN63" i="1"/>
  <c r="BN34" i="1"/>
  <c r="BN43" i="1"/>
  <c r="BN61" i="1"/>
  <c r="BN62" i="1"/>
  <c r="BN60" i="1"/>
  <c r="BN57" i="1"/>
  <c r="BN56" i="1"/>
  <c r="BN53" i="1"/>
  <c r="BN23" i="1"/>
  <c r="BN55" i="1"/>
  <c r="BN46" i="1"/>
  <c r="BN32" i="1"/>
  <c r="BN54" i="1"/>
  <c r="BN49" i="1"/>
  <c r="BN36" i="1"/>
  <c r="BN51" i="1"/>
  <c r="BN50" i="1"/>
  <c r="BN38" i="1"/>
  <c r="BN39" i="1"/>
  <c r="BN31" i="1"/>
  <c r="BN42" i="1"/>
  <c r="BN45" i="1"/>
  <c r="BN33" i="1"/>
  <c r="BN44" i="1"/>
  <c r="BN41" i="1"/>
  <c r="BN40" i="1"/>
  <c r="BN22" i="1"/>
  <c r="BN37" i="1"/>
  <c r="BN35" i="1"/>
  <c r="BN30" i="1"/>
  <c r="BN21" i="1"/>
  <c r="BN17" i="1"/>
  <c r="BN15" i="1"/>
  <c r="BN29" i="1"/>
  <c r="BN24" i="1"/>
  <c r="BN25" i="1"/>
  <c r="BN28" i="1"/>
  <c r="BN27" i="1"/>
  <c r="BN26" i="1"/>
  <c r="BN18" i="1"/>
  <c r="BN20" i="1"/>
  <c r="BN14" i="1"/>
  <c r="BN19" i="1"/>
  <c r="BN10" i="1"/>
  <c r="BN12" i="1"/>
  <c r="BN9" i="1"/>
  <c r="BN13" i="1"/>
  <c r="BN11" i="1"/>
  <c r="BN7" i="1"/>
  <c r="BN8" i="1"/>
  <c r="BN16" i="1"/>
  <c r="BN6" i="1"/>
  <c r="BN5" i="1"/>
  <c r="BK48" i="1"/>
  <c r="BK67" i="1"/>
  <c r="BK66" i="1"/>
  <c r="BK47" i="1"/>
  <c r="BK59" i="1"/>
  <c r="BK65" i="1"/>
  <c r="BK63" i="1"/>
  <c r="BK34" i="1"/>
  <c r="BK43" i="1"/>
  <c r="BK61" i="1"/>
  <c r="BK62" i="1"/>
  <c r="BK60" i="1"/>
  <c r="BK57" i="1"/>
  <c r="BK56" i="1"/>
  <c r="BK53" i="1"/>
  <c r="BK23" i="1"/>
  <c r="BK55" i="1"/>
  <c r="BK46" i="1"/>
  <c r="BK32" i="1"/>
  <c r="BK54" i="1"/>
  <c r="BK49" i="1"/>
  <c r="BK36" i="1"/>
  <c r="BK51" i="1"/>
  <c r="BK50" i="1"/>
  <c r="BK38" i="1"/>
  <c r="BK39" i="1"/>
  <c r="BK31" i="1"/>
  <c r="BK42" i="1"/>
  <c r="BK45" i="1"/>
  <c r="BK33" i="1"/>
  <c r="BK44" i="1"/>
  <c r="BK41" i="1"/>
  <c r="BK40" i="1"/>
  <c r="BK22" i="1"/>
  <c r="BK37" i="1"/>
  <c r="BK35" i="1"/>
  <c r="BK30" i="1"/>
  <c r="BK21" i="1"/>
  <c r="BK17" i="1"/>
  <c r="BK15" i="1"/>
  <c r="BK29" i="1"/>
  <c r="BK24" i="1"/>
  <c r="BK25" i="1"/>
  <c r="BK28" i="1"/>
  <c r="BK27" i="1"/>
  <c r="BK26" i="1"/>
  <c r="BK18" i="1"/>
  <c r="BK20" i="1"/>
  <c r="BK14" i="1"/>
  <c r="BK19" i="1"/>
  <c r="BK10" i="1"/>
  <c r="BK12" i="1"/>
  <c r="BK9" i="1"/>
  <c r="BK13" i="1"/>
  <c r="BK11" i="1"/>
  <c r="BK7" i="1"/>
  <c r="BK8" i="1"/>
  <c r="BK16" i="1"/>
  <c r="BK6" i="1"/>
  <c r="BK5" i="1"/>
  <c r="BH48" i="1"/>
  <c r="BH67" i="1"/>
  <c r="BH66" i="1"/>
  <c r="BH47" i="1"/>
  <c r="BH59" i="1"/>
  <c r="BH65" i="1"/>
  <c r="BH63" i="1"/>
  <c r="BH34" i="1"/>
  <c r="BH43" i="1"/>
  <c r="BH61" i="1"/>
  <c r="BH62" i="1"/>
  <c r="BH60" i="1"/>
  <c r="BH57" i="1"/>
  <c r="BH56" i="1"/>
  <c r="BH53" i="1"/>
  <c r="BH23" i="1"/>
  <c r="BH55" i="1"/>
  <c r="BH46" i="1"/>
  <c r="BH32" i="1"/>
  <c r="BH54" i="1"/>
  <c r="BH49" i="1"/>
  <c r="BH36" i="1"/>
  <c r="BH51" i="1"/>
  <c r="BH50" i="1"/>
  <c r="BH39" i="1"/>
  <c r="BH40" i="1"/>
  <c r="BH33" i="1"/>
  <c r="BH42" i="1"/>
  <c r="BH45" i="1"/>
  <c r="BH37" i="1"/>
  <c r="BH44" i="1"/>
  <c r="BH41" i="1"/>
  <c r="BH38" i="1"/>
  <c r="BH22" i="1"/>
  <c r="BH30" i="1"/>
  <c r="BH28" i="1"/>
  <c r="BH35" i="1"/>
  <c r="BH21" i="1"/>
  <c r="BH19" i="1"/>
  <c r="BH31" i="1"/>
  <c r="BH24" i="1"/>
  <c r="BH25" i="1"/>
  <c r="BH26" i="1"/>
  <c r="BH29" i="1"/>
  <c r="BH15" i="1"/>
  <c r="BH27" i="1"/>
  <c r="BH18" i="1"/>
  <c r="BH20" i="1"/>
  <c r="BH14" i="1"/>
  <c r="BH12" i="1"/>
  <c r="BH17" i="1"/>
  <c r="BH7" i="1"/>
  <c r="BH9" i="1"/>
  <c r="BH10" i="1"/>
  <c r="BH13" i="1"/>
  <c r="BH8" i="1"/>
  <c r="BH16" i="1"/>
  <c r="BH11" i="1"/>
  <c r="BH6" i="1"/>
  <c r="BH5" i="1"/>
  <c r="AV30" i="1"/>
  <c r="AV59" i="1"/>
  <c r="AV42" i="1"/>
  <c r="L60" i="1"/>
  <c r="O60" i="1"/>
  <c r="R25" i="1"/>
  <c r="U46" i="1"/>
  <c r="X59" i="1"/>
  <c r="AA59" i="1"/>
  <c r="AJ50" i="1"/>
  <c r="AM62" i="1"/>
  <c r="AS32" i="1"/>
  <c r="AY59" i="1"/>
  <c r="BB59" i="1"/>
  <c r="BE67" i="1"/>
  <c r="I47" i="1"/>
  <c r="L47" i="1"/>
  <c r="O47" i="1"/>
  <c r="U32" i="1"/>
  <c r="X38" i="1"/>
  <c r="AA38" i="1"/>
  <c r="AJ15" i="1"/>
  <c r="AM29" i="1"/>
  <c r="AP37" i="1"/>
  <c r="AS39" i="1"/>
  <c r="AY42" i="1"/>
  <c r="BB42" i="1"/>
  <c r="BE48" i="1"/>
  <c r="I71" i="1"/>
  <c r="L71" i="1"/>
  <c r="O71" i="1"/>
  <c r="R66" i="1"/>
  <c r="U52" i="1"/>
  <c r="X25" i="1"/>
  <c r="AA25" i="1"/>
  <c r="AJ44" i="1"/>
  <c r="AP44" i="1"/>
  <c r="AS15" i="1"/>
  <c r="AY30" i="1"/>
  <c r="BB30" i="1"/>
  <c r="BE66" i="1"/>
  <c r="G26" i="21"/>
  <c r="G21" i="21"/>
  <c r="G35" i="21"/>
  <c r="G30" i="21"/>
  <c r="G32" i="21"/>
  <c r="G34" i="21"/>
  <c r="G10" i="21"/>
  <c r="G31" i="21"/>
  <c r="G20" i="21"/>
  <c r="G18" i="21"/>
  <c r="G33" i="21"/>
  <c r="G15" i="21"/>
  <c r="G14" i="21"/>
  <c r="G29" i="21"/>
  <c r="G19" i="21"/>
  <c r="G9" i="21"/>
  <c r="G22" i="21"/>
  <c r="G23" i="21"/>
  <c r="G7" i="21"/>
  <c r="G6" i="21"/>
  <c r="G27" i="21"/>
  <c r="G8" i="21"/>
  <c r="G24" i="21"/>
  <c r="G12" i="21"/>
  <c r="G28" i="21"/>
  <c r="G13" i="21"/>
  <c r="G7" i="19"/>
  <c r="G8" i="19"/>
  <c r="G9" i="19"/>
  <c r="G10" i="19"/>
  <c r="G11" i="19"/>
  <c r="G12" i="19"/>
  <c r="G15" i="19"/>
  <c r="G18" i="19"/>
  <c r="G19" i="19"/>
  <c r="G20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6" i="19"/>
  <c r="BE47" i="1"/>
  <c r="BB48" i="1"/>
  <c r="AY48" i="1"/>
  <c r="BE60" i="1"/>
  <c r="BB67" i="1"/>
  <c r="AY67" i="1"/>
  <c r="BE65" i="1"/>
  <c r="BB62" i="1"/>
  <c r="AY62" i="1"/>
  <c r="BB66" i="1"/>
  <c r="AY66" i="1"/>
  <c r="BE63" i="1"/>
  <c r="BB47" i="1"/>
  <c r="AY47" i="1"/>
  <c r="BE34" i="1"/>
  <c r="BB44" i="1"/>
  <c r="AY44" i="1"/>
  <c r="BE56" i="1"/>
  <c r="BB53" i="1"/>
  <c r="AY53" i="1"/>
  <c r="BE62" i="1"/>
  <c r="BB54" i="1"/>
  <c r="AY54" i="1"/>
  <c r="BE53" i="1"/>
  <c r="BB23" i="1"/>
  <c r="AY23" i="1"/>
  <c r="BE61" i="1"/>
  <c r="BB46" i="1"/>
  <c r="AY46" i="1"/>
  <c r="BB65" i="1"/>
  <c r="AY65" i="1"/>
  <c r="BE58" i="1"/>
  <c r="BE57" i="1"/>
  <c r="BB63" i="1"/>
  <c r="AY63" i="1"/>
  <c r="BE43" i="1"/>
  <c r="BB49" i="1"/>
  <c r="AY49" i="1"/>
  <c r="BE52" i="1"/>
  <c r="BB34" i="1"/>
  <c r="AY34" i="1"/>
  <c r="BE44" i="1"/>
  <c r="BE40" i="1"/>
  <c r="BB60" i="1"/>
  <c r="AY60" i="1"/>
  <c r="BE55" i="1"/>
  <c r="BB31" i="1"/>
  <c r="AY31" i="1"/>
  <c r="BE46" i="1"/>
  <c r="BB58" i="1"/>
  <c r="AY58" i="1"/>
  <c r="BE32" i="1"/>
  <c r="BB57" i="1"/>
  <c r="AY57" i="1"/>
  <c r="BE45" i="1"/>
  <c r="BB28" i="1"/>
  <c r="AY28" i="1"/>
  <c r="BE49" i="1"/>
  <c r="AY51" i="1"/>
  <c r="BE35" i="1"/>
  <c r="BB40" i="1"/>
  <c r="AY40" i="1"/>
  <c r="BE22" i="1"/>
  <c r="BB22" i="1"/>
  <c r="AY22" i="1"/>
  <c r="BE38" i="1"/>
  <c r="BB56" i="1"/>
  <c r="AY56" i="1"/>
  <c r="BE28" i="1"/>
  <c r="BB43" i="1"/>
  <c r="AY43" i="1"/>
  <c r="BE36" i="1"/>
  <c r="BB32" i="1"/>
  <c r="AY32" i="1"/>
  <c r="BE51" i="1"/>
  <c r="BB45" i="1"/>
  <c r="AY45" i="1"/>
  <c r="BE30" i="1"/>
  <c r="BB41" i="1"/>
  <c r="AY41" i="1"/>
  <c r="BE23" i="1"/>
  <c r="BB38" i="1"/>
  <c r="AY38" i="1"/>
  <c r="BE50" i="1"/>
  <c r="BB52" i="1"/>
  <c r="AY52" i="1"/>
  <c r="BE42" i="1"/>
  <c r="BB35" i="1"/>
  <c r="AY35" i="1"/>
  <c r="BE41" i="1"/>
  <c r="BB26" i="1"/>
  <c r="AY26" i="1"/>
  <c r="BE31" i="1"/>
  <c r="AY50" i="1"/>
  <c r="BE39" i="1"/>
  <c r="AY36" i="1"/>
  <c r="BE37" i="1"/>
  <c r="BB25" i="1"/>
  <c r="AY25" i="1"/>
  <c r="BE26" i="1"/>
  <c r="BB37" i="1"/>
  <c r="AY37" i="1"/>
  <c r="BE12" i="1"/>
  <c r="BB39" i="1"/>
  <c r="AY39" i="1"/>
  <c r="BE24" i="1"/>
  <c r="BB17" i="1"/>
  <c r="AY17" i="1"/>
  <c r="BE33" i="1"/>
  <c r="BB24" i="1"/>
  <c r="AY24" i="1"/>
  <c r="BE21" i="1"/>
  <c r="BB12" i="1"/>
  <c r="AY12" i="1"/>
  <c r="BE25" i="1"/>
  <c r="BB10" i="1"/>
  <c r="AY10" i="1"/>
  <c r="BE27" i="1"/>
  <c r="BB5" i="1"/>
  <c r="AY5" i="1"/>
  <c r="BE29" i="1"/>
  <c r="BB29" i="1"/>
  <c r="AY29" i="1"/>
  <c r="BE15" i="1"/>
  <c r="BB21" i="1"/>
  <c r="AY21" i="1"/>
  <c r="BE18" i="1"/>
  <c r="BB20" i="1"/>
  <c r="AY20" i="1"/>
  <c r="BE20" i="1"/>
  <c r="BB33" i="1"/>
  <c r="AY33" i="1"/>
  <c r="BE14" i="1"/>
  <c r="BB15" i="1"/>
  <c r="AY15" i="1"/>
  <c r="BE10" i="1"/>
  <c r="BB8" i="1"/>
  <c r="AY8" i="1"/>
  <c r="BE19" i="1"/>
  <c r="BB27" i="1"/>
  <c r="AY27" i="1"/>
  <c r="BE17" i="1"/>
  <c r="BB19" i="1"/>
  <c r="AY19" i="1"/>
  <c r="BE9" i="1"/>
  <c r="BB9" i="1"/>
  <c r="AY9" i="1"/>
  <c r="BE7" i="1"/>
  <c r="BB13" i="1"/>
  <c r="AY13" i="1"/>
  <c r="BE13" i="1"/>
  <c r="BB7" i="1"/>
  <c r="AY7" i="1"/>
  <c r="BE8" i="1"/>
  <c r="BB11" i="1"/>
  <c r="AY11" i="1"/>
  <c r="BE16" i="1"/>
  <c r="BB18" i="1"/>
  <c r="AY18" i="1"/>
  <c r="BE11" i="1"/>
  <c r="BB16" i="1"/>
  <c r="AY16" i="1"/>
  <c r="BE6" i="1"/>
  <c r="BB14" i="1"/>
  <c r="AY14" i="1"/>
  <c r="BE5" i="1"/>
  <c r="BB6" i="1"/>
  <c r="AY6" i="1"/>
  <c r="H14" i="16"/>
  <c r="H10" i="16"/>
  <c r="H4" i="16"/>
  <c r="H8" i="16"/>
  <c r="H16" i="16"/>
  <c r="H15" i="16"/>
  <c r="H12" i="16"/>
  <c r="H17" i="16"/>
  <c r="H5" i="16"/>
  <c r="H6" i="16"/>
  <c r="H20" i="16"/>
  <c r="H9" i="16"/>
  <c r="H11" i="16"/>
  <c r="H7" i="16"/>
  <c r="H18" i="16"/>
  <c r="H13" i="16"/>
  <c r="I39" i="1"/>
  <c r="L39" i="1"/>
  <c r="O39" i="1"/>
  <c r="R52" i="1"/>
  <c r="U70" i="1"/>
  <c r="X16" i="1"/>
  <c r="AA16" i="1"/>
  <c r="AP46" i="1"/>
  <c r="AS52" i="1"/>
  <c r="AV54" i="1"/>
  <c r="I59" i="1"/>
  <c r="L59" i="1"/>
  <c r="O59" i="1"/>
  <c r="R58" i="1"/>
  <c r="U12" i="1"/>
  <c r="X60" i="1"/>
  <c r="AA60" i="1"/>
  <c r="AJ52" i="1"/>
  <c r="AP49" i="1"/>
  <c r="AS45" i="1"/>
  <c r="AV62" i="1"/>
  <c r="I51" i="1"/>
  <c r="L51" i="1"/>
  <c r="O51" i="1"/>
  <c r="R68" i="1"/>
  <c r="U62" i="1"/>
  <c r="X64" i="1"/>
  <c r="AA64" i="1"/>
  <c r="AJ69" i="1"/>
  <c r="AP67" i="1"/>
  <c r="AS67" i="1"/>
  <c r="AV67" i="1"/>
  <c r="I49" i="1"/>
  <c r="L49" i="1"/>
  <c r="O49" i="1"/>
  <c r="R38" i="1"/>
  <c r="U37" i="1"/>
  <c r="X62" i="1"/>
  <c r="AA62" i="1"/>
  <c r="AJ55" i="1"/>
  <c r="AP52" i="1"/>
  <c r="AS48" i="1"/>
  <c r="AV48" i="1"/>
  <c r="I25" i="1"/>
  <c r="L25" i="1"/>
  <c r="O25" i="1"/>
  <c r="R33" i="1"/>
  <c r="U27" i="1"/>
  <c r="X45" i="1"/>
  <c r="AA45" i="1"/>
  <c r="AJ33" i="1"/>
  <c r="AP43" i="1"/>
  <c r="AS31" i="1"/>
  <c r="AV28" i="1"/>
  <c r="I35" i="1"/>
  <c r="L35" i="1"/>
  <c r="O35" i="1"/>
  <c r="R11" i="1"/>
  <c r="U21" i="1"/>
  <c r="X26" i="1"/>
  <c r="AA26" i="1"/>
  <c r="AJ35" i="1"/>
  <c r="AP32" i="1"/>
  <c r="AS62" i="1"/>
  <c r="I21" i="1"/>
  <c r="I61" i="1"/>
  <c r="I30" i="1"/>
  <c r="I43" i="1"/>
  <c r="I54" i="1"/>
  <c r="I17" i="1"/>
  <c r="I34" i="1"/>
  <c r="I58" i="1"/>
  <c r="I6" i="1"/>
  <c r="I57" i="1"/>
  <c r="I11" i="1"/>
  <c r="I16" i="1"/>
  <c r="I37" i="1"/>
  <c r="I5" i="1"/>
  <c r="I67" i="1"/>
  <c r="I42" i="1"/>
  <c r="I7" i="1"/>
  <c r="I12" i="1"/>
  <c r="I26" i="1"/>
  <c r="I29" i="1"/>
  <c r="I38" i="1"/>
  <c r="I55" i="1"/>
  <c r="I14" i="1"/>
  <c r="I68" i="1"/>
  <c r="I45" i="1"/>
  <c r="I18" i="1"/>
  <c r="I27" i="1"/>
  <c r="I52" i="1"/>
  <c r="I8" i="1"/>
  <c r="I13" i="1"/>
  <c r="I23" i="1"/>
  <c r="I24" i="1"/>
  <c r="I32" i="1"/>
  <c r="I22" i="1"/>
  <c r="I36" i="1"/>
  <c r="I72" i="1"/>
  <c r="I10" i="1"/>
  <c r="I63" i="1"/>
  <c r="I50" i="1"/>
  <c r="I33" i="1"/>
  <c r="B44" i="1" l="1" a="1"/>
  <c r="B44" i="1" s="1"/>
  <c r="AV35" i="1"/>
  <c r="AV46" i="1"/>
  <c r="AV66" i="1"/>
  <c r="AV47" i="1"/>
  <c r="AV44" i="1"/>
  <c r="AV53" i="1"/>
  <c r="AV41" i="1"/>
  <c r="AV38" i="1"/>
  <c r="AV25" i="1"/>
  <c r="AV65" i="1"/>
  <c r="AV63" i="1"/>
  <c r="AV49" i="1"/>
  <c r="AV43" i="1"/>
  <c r="AV45" i="1"/>
  <c r="AV37" i="1"/>
  <c r="AV26" i="1"/>
  <c r="AV60" i="1"/>
  <c r="AV31" i="1"/>
  <c r="AV58" i="1"/>
  <c r="AV50" i="1"/>
  <c r="AV57" i="1"/>
  <c r="AV51" i="1"/>
  <c r="AV40" i="1"/>
  <c r="AV22" i="1"/>
  <c r="AV17" i="1"/>
  <c r="AV56" i="1"/>
  <c r="AV32" i="1"/>
  <c r="AV52" i="1"/>
  <c r="AV10" i="1"/>
  <c r="AV24" i="1"/>
  <c r="AV36" i="1"/>
  <c r="AV39" i="1"/>
  <c r="AV27" i="1"/>
  <c r="AV5" i="1"/>
  <c r="AV15" i="1"/>
  <c r="AV21" i="1"/>
  <c r="AV12" i="1"/>
  <c r="AV33" i="1"/>
  <c r="AV16" i="1"/>
  <c r="AV29" i="1"/>
  <c r="AV19" i="1"/>
  <c r="AV20" i="1"/>
  <c r="AV8" i="1"/>
  <c r="AV18" i="1"/>
  <c r="AV9" i="1"/>
  <c r="AV13" i="1"/>
  <c r="AV11" i="1"/>
  <c r="AV6" i="1"/>
  <c r="AV7" i="1"/>
  <c r="AV14" i="1"/>
  <c r="AS54" i="1"/>
  <c r="AS37" i="1"/>
  <c r="AS66" i="1"/>
  <c r="AS46" i="1"/>
  <c r="AS43" i="1"/>
  <c r="AS26" i="1"/>
  <c r="AS50" i="1"/>
  <c r="AS38" i="1"/>
  <c r="AS20" i="1"/>
  <c r="AS16" i="1"/>
  <c r="AS65" i="1"/>
  <c r="AS63" i="1"/>
  <c r="AS49" i="1"/>
  <c r="AS56" i="1"/>
  <c r="AS53" i="1"/>
  <c r="AS47" i="1"/>
  <c r="AS24" i="1"/>
  <c r="AS25" i="1"/>
  <c r="AS61" i="1"/>
  <c r="AS60" i="1"/>
  <c r="AS59" i="1"/>
  <c r="AS51" i="1"/>
  <c r="AS58" i="1"/>
  <c r="AS35" i="1"/>
  <c r="AS44" i="1"/>
  <c r="C44" i="1" s="1"/>
  <c r="AS42" i="1"/>
  <c r="AS21" i="1"/>
  <c r="AS57" i="1"/>
  <c r="AS55" i="1"/>
  <c r="AS34" i="1"/>
  <c r="AS33" i="1"/>
  <c r="AS12" i="1"/>
  <c r="AS36" i="1"/>
  <c r="AS14" i="1"/>
  <c r="AS30" i="1"/>
  <c r="AS41" i="1"/>
  <c r="AS17" i="1"/>
  <c r="AS9" i="1"/>
  <c r="AS27" i="1"/>
  <c r="AS29" i="1"/>
  <c r="AS13" i="1"/>
  <c r="AS28" i="1"/>
  <c r="AS22" i="1"/>
  <c r="AS23" i="1"/>
  <c r="AS6" i="1"/>
  <c r="AS11" i="1"/>
  <c r="AS10" i="1"/>
  <c r="AS18" i="1"/>
  <c r="AS19" i="1"/>
  <c r="AS8" i="1"/>
  <c r="AS7" i="1"/>
  <c r="AS5" i="1"/>
  <c r="AP40" i="1" l="1"/>
  <c r="AP47" i="1"/>
  <c r="AP66" i="1"/>
  <c r="AP51" i="1"/>
  <c r="AP58" i="1"/>
  <c r="AP50" i="1"/>
  <c r="AP41" i="1"/>
  <c r="AP55" i="1"/>
  <c r="AP30" i="1"/>
  <c r="AP27" i="1"/>
  <c r="AP65" i="1"/>
  <c r="AP63" i="1"/>
  <c r="AP53" i="1"/>
  <c r="AP59" i="1"/>
  <c r="AP35" i="1"/>
  <c r="AP42" i="1"/>
  <c r="AP20" i="1"/>
  <c r="AP31" i="1"/>
  <c r="AP62" i="1"/>
  <c r="AP26" i="1"/>
  <c r="AP61" i="1"/>
  <c r="AP56" i="1"/>
  <c r="AP60" i="1"/>
  <c r="AP29" i="1"/>
  <c r="AP57" i="1"/>
  <c r="AP25" i="1"/>
  <c r="AP24" i="1"/>
  <c r="AP36" i="1"/>
  <c r="AP38" i="1"/>
  <c r="AP19" i="1"/>
  <c r="AP22" i="1"/>
  <c r="AP12" i="1"/>
  <c r="AP48" i="1"/>
  <c r="AP18" i="1"/>
  <c r="AP15" i="1"/>
  <c r="AP54" i="1"/>
  <c r="AP33" i="1"/>
  <c r="AP13" i="1"/>
  <c r="AP21" i="1"/>
  <c r="AP5" i="1"/>
  <c r="AP34" i="1"/>
  <c r="AP28" i="1"/>
  <c r="AP16" i="1"/>
  <c r="AP17" i="1"/>
  <c r="AP14" i="1"/>
  <c r="AP8" i="1"/>
  <c r="AP7" i="1"/>
  <c r="AP23" i="1"/>
  <c r="AP9" i="1"/>
  <c r="AP10" i="1"/>
  <c r="AP11" i="1"/>
  <c r="AP6" i="1"/>
  <c r="C41" i="1" l="1"/>
  <c r="B41" i="1" a="1"/>
  <c r="B41" i="1" s="1"/>
  <c r="AM19" i="1"/>
  <c r="AM56" i="1"/>
  <c r="AM34" i="1"/>
  <c r="AM17" i="1"/>
  <c r="AM61" i="1"/>
  <c r="AM26" i="1"/>
  <c r="AM48" i="1"/>
  <c r="AM60" i="1"/>
  <c r="AM40" i="1"/>
  <c r="AM30" i="1"/>
  <c r="AM42" i="1"/>
  <c r="AM16" i="1"/>
  <c r="AM22" i="1"/>
  <c r="AM6" i="1"/>
  <c r="AM23" i="1"/>
  <c r="AM18" i="1"/>
  <c r="AM12" i="1"/>
  <c r="AM10" i="1"/>
  <c r="AJ13" i="1" l="1"/>
  <c r="AJ68" i="1"/>
  <c r="AJ54" i="1"/>
  <c r="AJ63" i="1"/>
  <c r="AJ30" i="1"/>
  <c r="AJ60" i="1"/>
  <c r="AJ59" i="1"/>
  <c r="AJ14" i="1"/>
  <c r="AJ28" i="1"/>
  <c r="AJ67" i="1"/>
  <c r="AJ58" i="1"/>
  <c r="AJ64" i="1"/>
  <c r="AJ31" i="1"/>
  <c r="AJ36" i="1"/>
  <c r="AJ38" i="1"/>
  <c r="AJ65" i="1"/>
  <c r="AJ57" i="1"/>
  <c r="AJ53" i="1"/>
  <c r="AJ37" i="1"/>
  <c r="AJ45" i="1"/>
  <c r="AJ62" i="1"/>
  <c r="AJ39" i="1"/>
  <c r="AJ29" i="1"/>
  <c r="AJ22" i="1"/>
  <c r="AJ11" i="1"/>
  <c r="AJ23" i="1"/>
  <c r="AJ47" i="1"/>
  <c r="AJ34" i="1"/>
  <c r="AJ27" i="1"/>
  <c r="AJ6" i="1"/>
  <c r="AJ12" i="1"/>
  <c r="AJ51" i="1"/>
  <c r="AJ16" i="1"/>
  <c r="AJ49" i="1"/>
  <c r="AJ18" i="1"/>
  <c r="AJ56" i="1"/>
  <c r="AJ25" i="1"/>
  <c r="AJ24" i="1"/>
  <c r="AJ17" i="1"/>
  <c r="AJ7" i="1"/>
  <c r="AJ8" i="1"/>
  <c r="AJ19" i="1"/>
  <c r="AJ9" i="1"/>
  <c r="AJ10" i="1"/>
  <c r="AJ20" i="1"/>
  <c r="B31" i="1" l="1" a="1"/>
  <c r="B31" i="1" s="1"/>
  <c r="C31" i="1"/>
  <c r="B56" i="1" a="1"/>
  <c r="B56" i="1" s="1"/>
  <c r="C56" i="1" l="1"/>
  <c r="AD67" i="1"/>
  <c r="AD30" i="1"/>
  <c r="AD69" i="1"/>
  <c r="AD50" i="1"/>
  <c r="AD72" i="1"/>
  <c r="AD6" i="1"/>
  <c r="AD20" i="1"/>
  <c r="AD61" i="1"/>
  <c r="AD63" i="1"/>
  <c r="AD54" i="1"/>
  <c r="AD38" i="1"/>
  <c r="AD12" i="1"/>
  <c r="AD21" i="1"/>
  <c r="AD32" i="1"/>
  <c r="AD40" i="1"/>
  <c r="AD11" i="1"/>
  <c r="AD71" i="1"/>
  <c r="AD29" i="1"/>
  <c r="AD68" i="1"/>
  <c r="AD10" i="1"/>
  <c r="AD65" i="1"/>
  <c r="AD49" i="1"/>
  <c r="AD60" i="1"/>
  <c r="AD34" i="1"/>
  <c r="AD15" i="1"/>
  <c r="AD57" i="1"/>
  <c r="AD52" i="1"/>
  <c r="AD18" i="1"/>
  <c r="AD43" i="1"/>
  <c r="AD8" i="1"/>
  <c r="AD42" i="1"/>
  <c r="AD22" i="1"/>
  <c r="AD23" i="1"/>
  <c r="AD19" i="1"/>
  <c r="AD47" i="1"/>
  <c r="AD14" i="1"/>
  <c r="AD5" i="1"/>
  <c r="AD17" i="1"/>
  <c r="AD7" i="1"/>
  <c r="AD24" i="1"/>
  <c r="AA28" i="1" l="1"/>
  <c r="AA66" i="1"/>
  <c r="AA47" i="1"/>
  <c r="AA30" i="1"/>
  <c r="AA58" i="1"/>
  <c r="AA72" i="1"/>
  <c r="AA18" i="1"/>
  <c r="AA50" i="1"/>
  <c r="AA27" i="1"/>
  <c r="AA61" i="1"/>
  <c r="AA20" i="1"/>
  <c r="AA63" i="1"/>
  <c r="AA48" i="1"/>
  <c r="AA70" i="1"/>
  <c r="AA9" i="1"/>
  <c r="AA21" i="1"/>
  <c r="AA42" i="1"/>
  <c r="AA67" i="1"/>
  <c r="AA36" i="1"/>
  <c r="AA69" i="1"/>
  <c r="AA40" i="1"/>
  <c r="AA35" i="1"/>
  <c r="AA71" i="1"/>
  <c r="AA54" i="1"/>
  <c r="AA65" i="1"/>
  <c r="AA11" i="1"/>
  <c r="AA33" i="1"/>
  <c r="AA46" i="1"/>
  <c r="AA10" i="1"/>
  <c r="AA49" i="1"/>
  <c r="AA23" i="1"/>
  <c r="AA39" i="1"/>
  <c r="AA34" i="1"/>
  <c r="AA7" i="1"/>
  <c r="AA12" i="1"/>
  <c r="AA52" i="1"/>
  <c r="AA5" i="1"/>
  <c r="AA68" i="1"/>
  <c r="AA24" i="1"/>
  <c r="AA43" i="1"/>
  <c r="AA6" i="1"/>
  <c r="AA15" i="1"/>
  <c r="AA19" i="1"/>
  <c r="AA14" i="1"/>
  <c r="AA17" i="1"/>
  <c r="AA13" i="1"/>
  <c r="AA22" i="1"/>
  <c r="AA8" i="1"/>
  <c r="X28" i="1"/>
  <c r="X66" i="1"/>
  <c r="X47" i="1"/>
  <c r="X30" i="1"/>
  <c r="X58" i="1"/>
  <c r="X72" i="1"/>
  <c r="X63" i="1"/>
  <c r="X67" i="1"/>
  <c r="X61" i="1"/>
  <c r="X40" i="1"/>
  <c r="X52" i="1"/>
  <c r="X21" i="1"/>
  <c r="X50" i="1"/>
  <c r="X33" i="1"/>
  <c r="X20" i="1"/>
  <c r="X68" i="1"/>
  <c r="X49" i="1"/>
  <c r="X54" i="1"/>
  <c r="X65" i="1"/>
  <c r="X71" i="1"/>
  <c r="X42" i="1"/>
  <c r="X48" i="1"/>
  <c r="X70" i="1"/>
  <c r="X9" i="1"/>
  <c r="X32" i="1"/>
  <c r="X7" i="1"/>
  <c r="X69" i="1"/>
  <c r="X35" i="1"/>
  <c r="X43" i="1"/>
  <c r="X27" i="1"/>
  <c r="X39" i="1"/>
  <c r="X13" i="1"/>
  <c r="X24" i="1"/>
  <c r="X36" i="1"/>
  <c r="X11" i="1"/>
  <c r="X46" i="1"/>
  <c r="X5" i="1"/>
  <c r="X6" i="1"/>
  <c r="X34" i="1"/>
  <c r="X55" i="1"/>
  <c r="X10" i="1"/>
  <c r="X12" i="1"/>
  <c r="X15" i="1"/>
  <c r="X17" i="1"/>
  <c r="X23" i="1"/>
  <c r="X22" i="1"/>
  <c r="X14" i="1"/>
  <c r="X19" i="1"/>
  <c r="X8" i="1"/>
  <c r="U10" i="1"/>
  <c r="U17" i="1"/>
  <c r="U22" i="1"/>
  <c r="U15" i="1"/>
  <c r="U23" i="1"/>
  <c r="U8" i="1"/>
  <c r="U28" i="1"/>
  <c r="U5" i="1"/>
  <c r="U18" i="1"/>
  <c r="U34" i="1"/>
  <c r="U35" i="1"/>
  <c r="U24" i="1"/>
  <c r="U54" i="1"/>
  <c r="U50" i="1"/>
  <c r="U59" i="1"/>
  <c r="U19" i="1"/>
  <c r="U33" i="1"/>
  <c r="U20" i="1"/>
  <c r="U58" i="1"/>
  <c r="U14" i="1"/>
  <c r="U42" i="1"/>
  <c r="U43" i="1"/>
  <c r="U16" i="1"/>
  <c r="U49" i="1"/>
  <c r="U67" i="1"/>
  <c r="U61" i="1"/>
  <c r="U45" i="1"/>
  <c r="U47" i="1"/>
  <c r="U36" i="1"/>
  <c r="U26" i="1"/>
  <c r="U30" i="1"/>
  <c r="U11" i="1"/>
  <c r="U38" i="1"/>
  <c r="U25" i="1"/>
  <c r="U55" i="1"/>
  <c r="U71" i="1"/>
  <c r="U66" i="1"/>
  <c r="U63" i="1"/>
  <c r="U60" i="1"/>
  <c r="U72" i="1"/>
  <c r="U13" i="1"/>
  <c r="U64" i="1"/>
  <c r="U53" i="1"/>
  <c r="U29" i="1"/>
  <c r="U6" i="1"/>
  <c r="U57" i="1"/>
  <c r="U68" i="1"/>
  <c r="U69" i="1"/>
  <c r="U7" i="1"/>
  <c r="R7" i="1"/>
  <c r="R15" i="1"/>
  <c r="R16" i="1"/>
  <c r="R49" i="1"/>
  <c r="R14" i="1"/>
  <c r="R13" i="1"/>
  <c r="R17" i="1"/>
  <c r="R40" i="1"/>
  <c r="R27" i="1"/>
  <c r="R36" i="1"/>
  <c r="R22" i="1"/>
  <c r="R19" i="1"/>
  <c r="R53" i="1"/>
  <c r="R60" i="1"/>
  <c r="R67" i="1"/>
  <c r="R21" i="1"/>
  <c r="R5" i="1"/>
  <c r="R46" i="1"/>
  <c r="R28" i="1"/>
  <c r="R48" i="1"/>
  <c r="R57" i="1"/>
  <c r="R10" i="1"/>
  <c r="R54" i="1"/>
  <c r="R47" i="1"/>
  <c r="R71" i="1"/>
  <c r="R62" i="1"/>
  <c r="R6" i="1"/>
  <c r="R64" i="1"/>
  <c r="R30" i="1"/>
  <c r="R32" i="1"/>
  <c r="R20" i="1"/>
  <c r="R8" i="1"/>
  <c r="R72" i="1"/>
  <c r="R35" i="1"/>
  <c r="R45" i="1"/>
  <c r="R63" i="1"/>
  <c r="R55" i="1"/>
  <c r="R34" i="1"/>
  <c r="R24" i="1"/>
  <c r="R50" i="1"/>
  <c r="R43" i="1"/>
  <c r="R61" i="1"/>
  <c r="R9" i="1"/>
  <c r="R69" i="1"/>
  <c r="R59" i="1"/>
  <c r="R18" i="1"/>
  <c r="O40" i="1"/>
  <c r="O21" i="1"/>
  <c r="O32" i="1"/>
  <c r="O63" i="1"/>
  <c r="O33" i="1"/>
  <c r="O15" i="1"/>
  <c r="O61" i="1"/>
  <c r="O10" i="1"/>
  <c r="O18" i="1"/>
  <c r="O17" i="1"/>
  <c r="O58" i="1"/>
  <c r="O54" i="1"/>
  <c r="O38" i="1"/>
  <c r="O28" i="1"/>
  <c r="O57" i="1"/>
  <c r="O50" i="1"/>
  <c r="O69" i="1"/>
  <c r="O23" i="1"/>
  <c r="O43" i="1"/>
  <c r="O46" i="1"/>
  <c r="O22" i="1"/>
  <c r="O70" i="1"/>
  <c r="O6" i="1"/>
  <c r="O16" i="1"/>
  <c r="O37" i="1"/>
  <c r="O62" i="1"/>
  <c r="O20" i="1"/>
  <c r="O5" i="1"/>
  <c r="O67" i="1"/>
  <c r="O7" i="1"/>
  <c r="O34" i="1"/>
  <c r="O26" i="1"/>
  <c r="O42" i="1"/>
  <c r="O12" i="1"/>
  <c r="O29" i="1"/>
  <c r="O55" i="1"/>
  <c r="O14" i="1"/>
  <c r="O68" i="1"/>
  <c r="O45" i="1"/>
  <c r="O27" i="1"/>
  <c r="O30" i="1"/>
  <c r="O52" i="1"/>
  <c r="O8" i="1"/>
  <c r="O13" i="1"/>
  <c r="O19" i="1"/>
  <c r="O24" i="1"/>
  <c r="O36" i="1"/>
  <c r="O72" i="1"/>
  <c r="O53" i="1"/>
  <c r="O11" i="1"/>
  <c r="L11" i="1"/>
  <c r="L42" i="1"/>
  <c r="L63" i="1"/>
  <c r="L18" i="1"/>
  <c r="L23" i="1"/>
  <c r="L50" i="1"/>
  <c r="L33" i="1"/>
  <c r="L22" i="1"/>
  <c r="L28" i="1"/>
  <c r="L57" i="1"/>
  <c r="L40" i="1"/>
  <c r="L17" i="1"/>
  <c r="L70" i="1"/>
  <c r="L15" i="1"/>
  <c r="L26" i="1"/>
  <c r="L38" i="1"/>
  <c r="L10" i="1"/>
  <c r="L69" i="1"/>
  <c r="L46" i="1"/>
  <c r="L43" i="1"/>
  <c r="L34" i="1"/>
  <c r="L58" i="1"/>
  <c r="L6" i="1"/>
  <c r="L16" i="1"/>
  <c r="L37" i="1"/>
  <c r="L62" i="1"/>
  <c r="L20" i="1"/>
  <c r="L5" i="1"/>
  <c r="L67" i="1"/>
  <c r="L7" i="1"/>
  <c r="L21" i="1"/>
  <c r="L61" i="1"/>
  <c r="L54" i="1"/>
  <c r="L12" i="1"/>
  <c r="L29" i="1"/>
  <c r="L55" i="1"/>
  <c r="L14" i="1"/>
  <c r="L68" i="1"/>
  <c r="L45" i="1"/>
  <c r="L27" i="1"/>
  <c r="L19" i="1"/>
  <c r="L52" i="1"/>
  <c r="L8" i="1"/>
  <c r="L13" i="1"/>
  <c r="L30" i="1"/>
  <c r="L24" i="1"/>
  <c r="L36" i="1"/>
  <c r="L72" i="1"/>
  <c r="L53" i="1"/>
  <c r="L32" i="1"/>
  <c r="C25" i="1" l="1"/>
  <c r="C65" i="1"/>
  <c r="B65" i="1" a="1"/>
  <c r="B65" i="1" s="1"/>
  <c r="C51" i="1"/>
  <c r="C9" i="1"/>
  <c r="C64" i="1"/>
  <c r="C59" i="1"/>
  <c r="C45" i="1"/>
  <c r="B45" i="1" a="1"/>
  <c r="B45" i="1" s="1"/>
  <c r="B34" i="1" a="1"/>
  <c r="B34" i="1" s="1"/>
  <c r="C34" i="1"/>
  <c r="B43" i="1" a="1"/>
  <c r="B43" i="1" s="1"/>
  <c r="C43" i="1"/>
  <c r="B14" i="1" a="1"/>
  <c r="B14" i="1" s="1"/>
  <c r="C14" i="1"/>
  <c r="B27" i="1" a="1"/>
  <c r="B27" i="1" s="1"/>
  <c r="C27" i="1"/>
  <c r="B61" i="1" a="1"/>
  <c r="B61" i="1" s="1"/>
  <c r="C61" i="1"/>
  <c r="C72" i="1"/>
  <c r="C35" i="1"/>
  <c r="C5" i="1"/>
  <c r="C55" i="1"/>
  <c r="C32" i="1"/>
  <c r="C70" i="1"/>
  <c r="C53" i="1"/>
  <c r="C54" i="1"/>
  <c r="C37" i="1"/>
  <c r="C36" i="1"/>
  <c r="C38" i="1"/>
  <c r="C6" i="1"/>
  <c r="C12" i="1"/>
  <c r="C57" i="1"/>
  <c r="C19" i="1"/>
  <c r="C28" i="1"/>
  <c r="C39" i="1"/>
  <c r="C49" i="1"/>
  <c r="C60" i="1"/>
  <c r="C62" i="1"/>
  <c r="C22" i="1"/>
  <c r="C26" i="1"/>
  <c r="C33" i="1"/>
  <c r="C7" i="1"/>
  <c r="C71" i="1"/>
  <c r="C66" i="1"/>
  <c r="C20" i="1"/>
  <c r="C47" i="1"/>
  <c r="C15" i="1"/>
  <c r="C52" i="1"/>
  <c r="C11" i="1"/>
  <c r="C16" i="1"/>
  <c r="C24" i="1"/>
  <c r="C68" i="1"/>
  <c r="C50" i="1"/>
  <c r="C67" i="1"/>
  <c r="C23" i="1"/>
  <c r="C10" i="1"/>
  <c r="C21" i="1"/>
  <c r="C13" i="1"/>
  <c r="C17" i="1"/>
  <c r="C8" i="1"/>
  <c r="C29" i="1"/>
  <c r="C46" i="1"/>
  <c r="C58" i="1"/>
  <c r="C30" i="1"/>
  <c r="C18" i="1"/>
  <c r="C40" i="1"/>
  <c r="C63" i="1"/>
  <c r="C69" i="1"/>
  <c r="C42" i="1"/>
  <c r="B57" i="1" a="1"/>
  <c r="B57" i="1" s="1"/>
  <c r="B23" i="1" a="1"/>
  <c r="B23" i="1" s="1"/>
  <c r="B17" i="1" a="1"/>
  <c r="B17" i="1" s="1"/>
  <c r="B12" i="1" a="1"/>
  <c r="B12" i="1" s="1"/>
  <c r="B5" i="1" a="1"/>
  <c r="B5" i="1" s="1"/>
  <c r="B42" i="1" a="1"/>
  <c r="B42" i="1" s="1"/>
  <c r="B20" i="1" a="1"/>
  <c r="B20" i="1" s="1"/>
  <c r="B25" i="1" a="1"/>
  <c r="B25" i="1" s="1"/>
  <c r="B21" i="1" a="1"/>
  <c r="B21" i="1" s="1"/>
  <c r="B11" i="1" a="1"/>
  <c r="B11" i="1" s="1"/>
  <c r="B29" i="1" a="1"/>
  <c r="B29" i="1" s="1"/>
  <c r="B10" i="1" a="1"/>
  <c r="B10" i="1" s="1"/>
  <c r="B36" i="1" a="1"/>
  <c r="B36" i="1" s="1"/>
  <c r="B6" i="1" a="1"/>
  <c r="B6" i="1" s="1"/>
  <c r="B18" i="1" a="1"/>
  <c r="B18" i="1" s="1"/>
  <c r="B32" i="1" a="1"/>
  <c r="B32" i="1" s="1"/>
  <c r="B58" i="1" a="1"/>
  <c r="B58" i="1" s="1"/>
  <c r="B7" i="1" a="1"/>
  <c r="B7" i="1" s="1"/>
  <c r="B19" i="1" a="1"/>
  <c r="B19" i="1" s="1"/>
  <c r="B50" i="1" a="1"/>
  <c r="B50" i="1" s="1"/>
  <c r="B30" i="1" a="1"/>
  <c r="B30" i="1" s="1"/>
  <c r="B67" i="1" a="1"/>
  <c r="B67" i="1" s="1"/>
  <c r="B24" i="1" a="1"/>
  <c r="B24" i="1" s="1"/>
  <c r="B55" i="1" a="1"/>
  <c r="B55" i="1" s="1"/>
  <c r="B33" i="1" a="1"/>
  <c r="B33" i="1" s="1"/>
  <c r="B72" i="1" a="1"/>
  <c r="B72" i="1" s="1"/>
  <c r="B63" i="1" a="1"/>
  <c r="B63" i="1" s="1"/>
  <c r="B16" i="1" a="1"/>
  <c r="B16" i="1" s="1"/>
  <c r="B54" i="1" a="1"/>
  <c r="B54" i="1" s="1"/>
  <c r="B71" i="1" a="1"/>
  <c r="B71" i="1" s="1"/>
  <c r="B59" i="1" a="1"/>
  <c r="B59" i="1" s="1"/>
  <c r="B26" i="1" a="1"/>
  <c r="B26" i="1" s="1"/>
  <c r="B40" i="1" a="1"/>
  <c r="B40" i="1" s="1"/>
  <c r="B28" i="1" a="1"/>
  <c r="B28" i="1" s="1"/>
  <c r="B69" i="1" a="1"/>
  <c r="B69" i="1" s="1"/>
  <c r="B39" i="1" a="1"/>
  <c r="B39" i="1" s="1"/>
  <c r="B35" i="1" a="1"/>
  <c r="B35" i="1" s="1"/>
  <c r="B38" i="1" a="1"/>
  <c r="B38" i="1" s="1"/>
  <c r="B52" i="1" a="1"/>
  <c r="B52" i="1" s="1"/>
  <c r="B13" i="1" a="1"/>
  <c r="B13" i="1" s="1"/>
  <c r="B49" i="1" a="1"/>
  <c r="B49" i="1" s="1"/>
  <c r="B51" i="1" a="1"/>
  <c r="B51" i="1" s="1"/>
  <c r="B9" i="1" a="1"/>
  <c r="B9" i="1" s="1"/>
  <c r="B66" i="1" a="1"/>
  <c r="B66" i="1" s="1"/>
  <c r="B64" i="1" a="1"/>
  <c r="B64" i="1" s="1"/>
  <c r="B68" i="1" a="1"/>
  <c r="B68" i="1" s="1"/>
  <c r="B47" i="1" a="1"/>
  <c r="B47" i="1" s="1"/>
  <c r="B46" i="1" a="1"/>
  <c r="B46" i="1" s="1"/>
  <c r="B70" i="1" a="1"/>
  <c r="B70" i="1" s="1"/>
  <c r="B53" i="1" a="1"/>
  <c r="B53" i="1" s="1"/>
  <c r="B62" i="1" a="1"/>
  <c r="B62" i="1" s="1"/>
  <c r="B22" i="1" a="1"/>
  <c r="B22" i="1" s="1"/>
  <c r="B15" i="1" a="1"/>
  <c r="B15" i="1" s="1"/>
  <c r="B60" i="1" a="1"/>
  <c r="B60" i="1" s="1"/>
  <c r="C48" i="1"/>
  <c r="B48" i="1" a="1"/>
  <c r="B48" i="1" s="1"/>
  <c r="B37" i="1" a="1"/>
  <c r="B37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<sst xmlns="http://schemas.openxmlformats.org/spreadsheetml/2006/main" count="2132" uniqueCount="315">
  <si>
    <t>DUMONTOUX</t>
  </si>
  <si>
    <t>DIDIER</t>
  </si>
  <si>
    <t>ALAIN</t>
  </si>
  <si>
    <t>NOM</t>
  </si>
  <si>
    <t>PRENOM</t>
  </si>
  <si>
    <t>CLUB</t>
  </si>
  <si>
    <t>CONCOURS</t>
  </si>
  <si>
    <t>CLASS</t>
  </si>
  <si>
    <t>PISCICULTURE</t>
  </si>
  <si>
    <t>VERDOT</t>
  </si>
  <si>
    <t>BUREAU</t>
  </si>
  <si>
    <t>DENIS</t>
  </si>
  <si>
    <t>PASCAL</t>
  </si>
  <si>
    <t>DOMINIQUE</t>
  </si>
  <si>
    <t>DAVID</t>
  </si>
  <si>
    <t>PHILIPPE</t>
  </si>
  <si>
    <t>DUREY</t>
  </si>
  <si>
    <t>MICHEL</t>
  </si>
  <si>
    <t>MARTINET</t>
  </si>
  <si>
    <t>JEAN LUC</t>
  </si>
  <si>
    <t>THIERRY</t>
  </si>
  <si>
    <t>TEIXEIRA DIAS</t>
  </si>
  <si>
    <t>MANUEL</t>
  </si>
  <si>
    <t>AOPC</t>
  </si>
  <si>
    <t>CORDIER</t>
  </si>
  <si>
    <t>JARGEAU</t>
  </si>
  <si>
    <t>HUGHES</t>
  </si>
  <si>
    <t>RANGER</t>
  </si>
  <si>
    <t>WITTENBERG</t>
  </si>
  <si>
    <t>JACKY</t>
  </si>
  <si>
    <t>MEUNG</t>
  </si>
  <si>
    <t>LIONEL</t>
  </si>
  <si>
    <t>FRANCOIS</t>
  </si>
  <si>
    <t>BRUNET</t>
  </si>
  <si>
    <t>ANDRE</t>
  </si>
  <si>
    <t>GILBERT</t>
  </si>
  <si>
    <t>ROSA</t>
  </si>
  <si>
    <t>AMIS PECHEURS</t>
  </si>
  <si>
    <t>POIDS</t>
  </si>
  <si>
    <t>N°</t>
  </si>
  <si>
    <t>POINTS</t>
  </si>
  <si>
    <t>TOT. Des 6</t>
  </si>
  <si>
    <t>TOT. des concours</t>
  </si>
  <si>
    <t>Date</t>
  </si>
  <si>
    <t>Participants :</t>
  </si>
  <si>
    <t>CRITERIUM COUP</t>
  </si>
  <si>
    <t>VAILLANT</t>
  </si>
  <si>
    <t>CHAMBEROT</t>
  </si>
  <si>
    <t>SEBASTIEN</t>
  </si>
  <si>
    <t>POUSSIGNOT</t>
  </si>
  <si>
    <t>ERWAN</t>
  </si>
  <si>
    <t>THION</t>
  </si>
  <si>
    <t>JEAN MARC</t>
  </si>
  <si>
    <t>GUITTARD</t>
  </si>
  <si>
    <t>CHRISTOPHE</t>
  </si>
  <si>
    <t>DUPRE</t>
  </si>
  <si>
    <t>TERRACHON</t>
  </si>
  <si>
    <t>DAMIEN</t>
  </si>
  <si>
    <t>GUILLAUME</t>
  </si>
  <si>
    <t>SIFFELET</t>
  </si>
  <si>
    <t>BOUVIER</t>
  </si>
  <si>
    <t>CARTON</t>
  </si>
  <si>
    <t>GUERIN</t>
  </si>
  <si>
    <t>OLIVIER</t>
  </si>
  <si>
    <t>GUILLET</t>
  </si>
  <si>
    <t>KRUPA</t>
  </si>
  <si>
    <t>GUIDAS</t>
  </si>
  <si>
    <t>MISSERI</t>
  </si>
  <si>
    <t>JEAN PIERRE</t>
  </si>
  <si>
    <t>TG45</t>
  </si>
  <si>
    <t>THEROLLE</t>
  </si>
  <si>
    <t>ERIC</t>
  </si>
  <si>
    <t>KAUFMANN</t>
  </si>
  <si>
    <t>CHRISTIAN</t>
  </si>
  <si>
    <t>BELLEGARDE</t>
  </si>
  <si>
    <t>PROCHASSON</t>
  </si>
  <si>
    <t>SYLVAIN</t>
  </si>
  <si>
    <t>PAVARD</t>
  </si>
  <si>
    <t>MEAUME</t>
  </si>
  <si>
    <t>J,MICHEL</t>
  </si>
  <si>
    <t>ONOFRI</t>
  </si>
  <si>
    <t>HUGUES</t>
  </si>
  <si>
    <t>J,JACQUES</t>
  </si>
  <si>
    <t>SIMON</t>
  </si>
  <si>
    <t>SALOMON</t>
  </si>
  <si>
    <t>BESNARD</t>
  </si>
  <si>
    <t>NOGENT/VERNISSON</t>
  </si>
  <si>
    <t>RUI</t>
  </si>
  <si>
    <t>FLOCH</t>
  </si>
  <si>
    <t>HERVE</t>
  </si>
  <si>
    <t>SERGE</t>
  </si>
  <si>
    <t>JANIC</t>
  </si>
  <si>
    <t>FABRICE</t>
  </si>
  <si>
    <t>RAGER</t>
  </si>
  <si>
    <t>CHARLY</t>
  </si>
  <si>
    <t>THEO</t>
  </si>
  <si>
    <t>RISOLI</t>
  </si>
  <si>
    <t>GAUTHIER</t>
  </si>
  <si>
    <t>JEAN MICHEL</t>
  </si>
  <si>
    <t>MATIN</t>
  </si>
  <si>
    <t>SUCHAUD</t>
  </si>
  <si>
    <t>GUY</t>
  </si>
  <si>
    <t>BERNARD</t>
  </si>
  <si>
    <t>MARIO</t>
  </si>
  <si>
    <t>MABILAT</t>
  </si>
  <si>
    <t>CHAINAIS</t>
  </si>
  <si>
    <t>SOUCHET</t>
  </si>
  <si>
    <t>MERCADIE</t>
  </si>
  <si>
    <t>LANGLOIS</t>
  </si>
  <si>
    <t>HERVET</t>
  </si>
  <si>
    <t xml:space="preserve">LUC </t>
  </si>
  <si>
    <t>FRANCK</t>
  </si>
  <si>
    <t>ROUSSEAU</t>
  </si>
  <si>
    <t>SERPIN</t>
  </si>
  <si>
    <t>NICOLAS</t>
  </si>
  <si>
    <t>MARC</t>
  </si>
  <si>
    <t>MABILLAT</t>
  </si>
  <si>
    <t>J JACQUES</t>
  </si>
  <si>
    <t>CEDRIC</t>
  </si>
  <si>
    <t>J MICHEL</t>
  </si>
  <si>
    <t>MALAGUETA</t>
  </si>
  <si>
    <t>BARON</t>
  </si>
  <si>
    <t>J MARC</t>
  </si>
  <si>
    <t>J LUC</t>
  </si>
  <si>
    <t>LUC</t>
  </si>
  <si>
    <t>VITRY AUX LOGES</t>
  </si>
  <si>
    <t>DEVOUCOUX</t>
  </si>
  <si>
    <t>MAXIME</t>
  </si>
  <si>
    <t>VADDE</t>
  </si>
  <si>
    <t>REMI</t>
  </si>
  <si>
    <t>J PIERRE</t>
  </si>
  <si>
    <t>RUCHET</t>
  </si>
  <si>
    <t>BENOIT</t>
  </si>
  <si>
    <t>BOURSAUD</t>
  </si>
  <si>
    <t>EXT</t>
  </si>
  <si>
    <t>COULLONS</t>
  </si>
  <si>
    <t>MORIN</t>
  </si>
  <si>
    <t>HENRI</t>
  </si>
  <si>
    <t>DANIEL</t>
  </si>
  <si>
    <t>OUZOUER / MATIN</t>
  </si>
  <si>
    <t>OUZOUER / APRES MIDI</t>
  </si>
  <si>
    <t>CHAVOUET</t>
  </si>
  <si>
    <t>MICKAEL</t>
  </si>
  <si>
    <t>L</t>
  </si>
  <si>
    <t>C</t>
  </si>
  <si>
    <t>ASCAL</t>
  </si>
  <si>
    <t>MARTIN</t>
  </si>
  <si>
    <t>AMERICAINE</t>
  </si>
  <si>
    <t>SOURDAIS</t>
  </si>
  <si>
    <t>NOGENT</t>
  </si>
  <si>
    <t>MARITAN</t>
  </si>
  <si>
    <t>LEANDRO</t>
  </si>
  <si>
    <t>NINONET</t>
  </si>
  <si>
    <t>STEPHANE</t>
  </si>
  <si>
    <t>RIZOLI</t>
  </si>
  <si>
    <t>POINTS/CRIT.</t>
  </si>
  <si>
    <t>DETRY</t>
  </si>
  <si>
    <t>TROUILLET</t>
  </si>
  <si>
    <t>POUGIS</t>
  </si>
  <si>
    <t>GERARD</t>
  </si>
  <si>
    <t>RUIZ</t>
  </si>
  <si>
    <t>ISDES</t>
  </si>
  <si>
    <t>SALIN</t>
  </si>
  <si>
    <t>MOREAU</t>
  </si>
  <si>
    <t>FOURNIER</t>
  </si>
  <si>
    <t>DAMPIERRE</t>
  </si>
  <si>
    <t>CD</t>
  </si>
  <si>
    <t>APRES MIDI</t>
  </si>
  <si>
    <t>M</t>
  </si>
  <si>
    <t>CHAMBON</t>
  </si>
  <si>
    <t>Aymeric</t>
  </si>
  <si>
    <t>François</t>
  </si>
  <si>
    <t xml:space="preserve">THION </t>
  </si>
  <si>
    <t>Jean Marc</t>
  </si>
  <si>
    <t>Denis</t>
  </si>
  <si>
    <t>Victor</t>
  </si>
  <si>
    <t>RIZZOLI</t>
  </si>
  <si>
    <t>Mario</t>
  </si>
  <si>
    <t>Michel</t>
  </si>
  <si>
    <t>Sebastien</t>
  </si>
  <si>
    <t xml:space="preserve">GOMES </t>
  </si>
  <si>
    <t>fIlipe</t>
  </si>
  <si>
    <t>Christian</t>
  </si>
  <si>
    <t>TG 45</t>
  </si>
  <si>
    <t>Amis Pecheurs</t>
  </si>
  <si>
    <t>Jargeau</t>
  </si>
  <si>
    <t>FILIPE</t>
  </si>
  <si>
    <t>GRIGNON</t>
  </si>
  <si>
    <t>BEAUDOUIN</t>
  </si>
  <si>
    <t>HENRY</t>
  </si>
  <si>
    <t>MAIGNANT</t>
  </si>
  <si>
    <t>ROBERT</t>
  </si>
  <si>
    <t>MONTAGU</t>
  </si>
  <si>
    <t>BEAUDOIN</t>
  </si>
  <si>
    <t>KAFMANN</t>
  </si>
  <si>
    <t>MAIGNAN</t>
  </si>
  <si>
    <t>LANDRY</t>
  </si>
  <si>
    <t>GOMES DE ALMEIDA</t>
  </si>
  <si>
    <t>GOMES D A</t>
  </si>
  <si>
    <t>CEPOY</t>
  </si>
  <si>
    <t>BELLIOT</t>
  </si>
  <si>
    <t>J CLAUDED</t>
  </si>
  <si>
    <t>MINONET</t>
  </si>
  <si>
    <t>HACHET</t>
  </si>
  <si>
    <t>OO</t>
  </si>
  <si>
    <t>AMAR</t>
  </si>
  <si>
    <t>DESHAYES</t>
  </si>
  <si>
    <t>DUPIN</t>
  </si>
  <si>
    <t>ARNAUD</t>
  </si>
  <si>
    <t>DROUCHON</t>
  </si>
  <si>
    <t>KEVIN</t>
  </si>
  <si>
    <t>DELAUNAY</t>
  </si>
  <si>
    <t>ASTORG</t>
  </si>
  <si>
    <t>SEBAN</t>
  </si>
  <si>
    <t>ACHER</t>
  </si>
  <si>
    <t>BENAYCHI</t>
  </si>
  <si>
    <t>NOEL</t>
  </si>
  <si>
    <t>LEGOUGE</t>
  </si>
  <si>
    <t>FILS</t>
  </si>
  <si>
    <t>CANET</t>
  </si>
  <si>
    <t>S</t>
  </si>
  <si>
    <t>TRAINOU</t>
  </si>
  <si>
    <t>DONNERY</t>
  </si>
  <si>
    <t>CRITERIUM COUP 2024</t>
  </si>
  <si>
    <t>Jean Pierre</t>
  </si>
  <si>
    <t>LUGEON</t>
  </si>
  <si>
    <t xml:space="preserve">Jean </t>
  </si>
  <si>
    <t>CPCE 91</t>
  </si>
  <si>
    <t>Sylvère</t>
  </si>
  <si>
    <t>TS Cheverny</t>
  </si>
  <si>
    <t>GUILLOIS</t>
  </si>
  <si>
    <t>Patrick</t>
  </si>
  <si>
    <t>Coudray</t>
  </si>
  <si>
    <t>Gardonnette</t>
  </si>
  <si>
    <t>Marc</t>
  </si>
  <si>
    <t>Pascal</t>
  </si>
  <si>
    <t>Meulin</t>
  </si>
  <si>
    <t>PISSOTE</t>
  </si>
  <si>
    <t>Laurent</t>
  </si>
  <si>
    <t>Lauret</t>
  </si>
  <si>
    <t>Hervé</t>
  </si>
  <si>
    <t>Cédric</t>
  </si>
  <si>
    <t>Max</t>
  </si>
  <si>
    <t>TEXEIRA</t>
  </si>
  <si>
    <t>Alain</t>
  </si>
  <si>
    <t>LE 17/03/2024</t>
  </si>
  <si>
    <t>michel</t>
  </si>
  <si>
    <t>hugues</t>
  </si>
  <si>
    <t>manuel</t>
  </si>
  <si>
    <t>TCOMP SENSAS 45</t>
  </si>
  <si>
    <t>FOUCAULT</t>
  </si>
  <si>
    <t>MAILLOT</t>
  </si>
  <si>
    <t>COURTOIS</t>
  </si>
  <si>
    <t>PATRICK</t>
  </si>
  <si>
    <t>LAURENT</t>
  </si>
  <si>
    <t>MARNAT</t>
  </si>
  <si>
    <t>PATRICE</t>
  </si>
  <si>
    <t>SENABRA</t>
  </si>
  <si>
    <t>JOSE</t>
  </si>
  <si>
    <t>MAURICE</t>
  </si>
  <si>
    <t>ALMEIDA</t>
  </si>
  <si>
    <t>CRESSON</t>
  </si>
  <si>
    <t>CHRISTOPHER</t>
  </si>
  <si>
    <t>LEANDRE</t>
  </si>
  <si>
    <t>FELLER</t>
  </si>
  <si>
    <t>JEROME</t>
  </si>
  <si>
    <t>MLAXIME</t>
  </si>
  <si>
    <t>WINTENBERG</t>
  </si>
  <si>
    <t>MENDES</t>
  </si>
  <si>
    <t>PAULO</t>
  </si>
  <si>
    <t>GREVAT</t>
  </si>
  <si>
    <t>BENARD</t>
  </si>
  <si>
    <t>DEBUIRE</t>
  </si>
  <si>
    <t>FREULON</t>
  </si>
  <si>
    <t>LEBARCK</t>
  </si>
  <si>
    <t>FERNANDES</t>
  </si>
  <si>
    <t>VICTOR</t>
  </si>
  <si>
    <t>JANICK</t>
  </si>
  <si>
    <t>LUGON</t>
  </si>
  <si>
    <t>JEANNOT</t>
  </si>
  <si>
    <t>SAUVARD</t>
  </si>
  <si>
    <t>EMMANUEL</t>
  </si>
  <si>
    <t>JEAN</t>
  </si>
  <si>
    <t>BAUDOUIN</t>
  </si>
  <si>
    <t>THOMAS</t>
  </si>
  <si>
    <t>CHANTAL</t>
  </si>
  <si>
    <t>DAMPIERRE  CD</t>
  </si>
  <si>
    <t>LEPAGE</t>
  </si>
  <si>
    <t>TS45</t>
  </si>
  <si>
    <t>SAINT PRYVE</t>
  </si>
  <si>
    <t>TSC45</t>
  </si>
  <si>
    <t>LECONTE</t>
  </si>
  <si>
    <t>MONTEREAU</t>
  </si>
  <si>
    <t>CYRIL</t>
  </si>
  <si>
    <t>DEROOST</t>
  </si>
  <si>
    <t>LOISEAU</t>
  </si>
  <si>
    <t>AXEL</t>
  </si>
  <si>
    <t>SCAFI</t>
  </si>
  <si>
    <t>VINCENT</t>
  </si>
  <si>
    <t>GOMES</t>
  </si>
  <si>
    <t>H</t>
  </si>
  <si>
    <t>F</t>
  </si>
  <si>
    <t>R</t>
  </si>
  <si>
    <t>BENAYACHI</t>
  </si>
  <si>
    <t>DOUCET</t>
  </si>
  <si>
    <t>PAGENEL</t>
  </si>
  <si>
    <t>BOURDEAU</t>
  </si>
  <si>
    <t>CROUZAT</t>
  </si>
  <si>
    <t>VALENTE</t>
  </si>
  <si>
    <t>P</t>
  </si>
  <si>
    <t>DEROST</t>
  </si>
  <si>
    <t>FROLON</t>
  </si>
  <si>
    <t>SALLIN</t>
  </si>
  <si>
    <t>OUZOUER</t>
  </si>
  <si>
    <t>CLASSEMENT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</si>
</sst>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" fontId="2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29" fillId="6" borderId="26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14" fontId="35" fillId="0" borderId="0" xfId="0" applyNumberFormat="1" applyFont="1" applyAlignment="1">
      <alignment horizontal="center" vertical="center"/>
    </xf>
    <xf numFmtId="0" fontId="28" fillId="3" borderId="0" xfId="0" applyFont="1" applyFill="1" applyAlignment="1">
      <alignment vertical="center"/>
    </xf>
    <xf numFmtId="14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workbookViewId="0">
      <selection sqref="A1:D67"/>
    </sheetView>
  </sheetViews>
  <sheetFormatPr baseColWidth="10" defaultRowHeight="15" x14ac:dyDescent="0.25"/>
  <cols>
    <col min="1" max="1" width="8.7109375" customWidth="1"/>
    <col min="2" max="2" width="18.85546875" customWidth="1"/>
    <col min="3" max="3" width="15.85546875" customWidth="1"/>
    <col min="4" max="4" width="19.85546875" style="2" customWidth="1"/>
  </cols>
  <sheetData>
    <row r="1" spans="1:4" ht="48.75" customHeight="1" x14ac:dyDescent="0.25">
      <c r="A1" s="85" t="s">
        <v>223</v>
      </c>
      <c r="B1" s="85"/>
      <c r="C1" s="85"/>
      <c r="D1" s="85"/>
    </row>
    <row r="2" spans="1:4" ht="24.75" customHeight="1" x14ac:dyDescent="0.25">
      <c r="A2" s="84" t="s">
        <v>314</v>
      </c>
      <c r="B2" s="84"/>
      <c r="C2" s="84"/>
      <c r="D2" s="84"/>
    </row>
    <row r="3" spans="1:4" ht="15.75" thickBot="1" x14ac:dyDescent="0.3">
      <c r="C3" s="2"/>
      <c r="D3"/>
    </row>
    <row r="4" spans="1:4" ht="15" customHeight="1" x14ac:dyDescent="0.25">
      <c r="A4" s="92" t="s">
        <v>7</v>
      </c>
      <c r="B4" s="89" t="s">
        <v>3</v>
      </c>
      <c r="C4" s="89" t="s">
        <v>4</v>
      </c>
      <c r="D4" s="86" t="s">
        <v>5</v>
      </c>
    </row>
    <row r="5" spans="1:4" x14ac:dyDescent="0.25">
      <c r="A5" s="93"/>
      <c r="B5" s="90"/>
      <c r="C5" s="90"/>
      <c r="D5" s="87"/>
    </row>
    <row r="6" spans="1:4" x14ac:dyDescent="0.25">
      <c r="A6" s="93"/>
      <c r="B6" s="91"/>
      <c r="C6" s="91"/>
      <c r="D6" s="88"/>
    </row>
    <row r="7" spans="1:4" ht="15.75" x14ac:dyDescent="0.25">
      <c r="A7" s="136">
        <v>1</v>
      </c>
      <c r="B7" s="27" t="s">
        <v>78</v>
      </c>
      <c r="C7" s="30" t="s">
        <v>76</v>
      </c>
      <c r="D7" s="46" t="s">
        <v>249</v>
      </c>
    </row>
    <row r="8" spans="1:4" ht="15.75" x14ac:dyDescent="0.25">
      <c r="A8" s="136">
        <v>2</v>
      </c>
      <c r="B8" s="27" t="s">
        <v>47</v>
      </c>
      <c r="C8" s="30" t="s">
        <v>48</v>
      </c>
      <c r="D8" s="46" t="s">
        <v>25</v>
      </c>
    </row>
    <row r="9" spans="1:4" ht="15.75" x14ac:dyDescent="0.25">
      <c r="A9" s="136">
        <v>3</v>
      </c>
      <c r="B9" s="27" t="s">
        <v>67</v>
      </c>
      <c r="C9" s="30" t="s">
        <v>68</v>
      </c>
      <c r="D9" s="46" t="s">
        <v>69</v>
      </c>
    </row>
    <row r="10" spans="1:4" ht="15.75" x14ac:dyDescent="0.25">
      <c r="A10" s="136">
        <v>4</v>
      </c>
      <c r="B10" s="27" t="s">
        <v>80</v>
      </c>
      <c r="C10" s="30" t="s">
        <v>31</v>
      </c>
      <c r="D10" s="46" t="s">
        <v>25</v>
      </c>
    </row>
    <row r="11" spans="1:4" ht="15.75" x14ac:dyDescent="0.25">
      <c r="A11" s="136">
        <v>5</v>
      </c>
      <c r="B11" s="27" t="s">
        <v>116</v>
      </c>
      <c r="C11" s="30" t="s">
        <v>82</v>
      </c>
      <c r="D11" s="46" t="s">
        <v>25</v>
      </c>
    </row>
    <row r="12" spans="1:4" ht="15.75" x14ac:dyDescent="0.25">
      <c r="A12" s="136">
        <v>6</v>
      </c>
      <c r="B12" s="27" t="s">
        <v>55</v>
      </c>
      <c r="C12" s="30" t="s">
        <v>81</v>
      </c>
      <c r="D12" s="46" t="s">
        <v>25</v>
      </c>
    </row>
    <row r="13" spans="1:4" ht="15.75" x14ac:dyDescent="0.25">
      <c r="A13" s="136">
        <v>7</v>
      </c>
      <c r="B13" s="27" t="s">
        <v>75</v>
      </c>
      <c r="C13" s="30" t="s">
        <v>2</v>
      </c>
      <c r="D13" s="46" t="s">
        <v>69</v>
      </c>
    </row>
    <row r="14" spans="1:4" ht="15.75" x14ac:dyDescent="0.25">
      <c r="A14" s="136">
        <v>8</v>
      </c>
      <c r="B14" s="27" t="s">
        <v>77</v>
      </c>
      <c r="C14" s="30" t="s">
        <v>48</v>
      </c>
      <c r="D14" s="46" t="s">
        <v>30</v>
      </c>
    </row>
    <row r="15" spans="1:4" ht="15.75" x14ac:dyDescent="0.25">
      <c r="A15" s="136">
        <v>9</v>
      </c>
      <c r="B15" s="27" t="s">
        <v>10</v>
      </c>
      <c r="C15" s="30" t="s">
        <v>11</v>
      </c>
      <c r="D15" s="46" t="s">
        <v>69</v>
      </c>
    </row>
    <row r="16" spans="1:4" ht="15.75" x14ac:dyDescent="0.25">
      <c r="A16" s="136">
        <v>10</v>
      </c>
      <c r="B16" s="27" t="s">
        <v>14</v>
      </c>
      <c r="C16" s="30" t="s">
        <v>2</v>
      </c>
      <c r="D16" s="46" t="s">
        <v>25</v>
      </c>
    </row>
    <row r="17" spans="1:4" ht="15.75" x14ac:dyDescent="0.25">
      <c r="A17" s="136">
        <v>11</v>
      </c>
      <c r="B17" s="27" t="s">
        <v>126</v>
      </c>
      <c r="C17" s="30" t="s">
        <v>127</v>
      </c>
      <c r="D17" s="46" t="s">
        <v>25</v>
      </c>
    </row>
    <row r="18" spans="1:4" ht="15.75" x14ac:dyDescent="0.25">
      <c r="A18" s="136">
        <v>12</v>
      </c>
      <c r="B18" s="27" t="s">
        <v>65</v>
      </c>
      <c r="C18" s="30" t="s">
        <v>48</v>
      </c>
      <c r="D18" s="46" t="s">
        <v>25</v>
      </c>
    </row>
    <row r="19" spans="1:4" ht="15.75" x14ac:dyDescent="0.25">
      <c r="A19" s="136">
        <v>13</v>
      </c>
      <c r="B19" s="27" t="s">
        <v>51</v>
      </c>
      <c r="C19" s="30" t="s">
        <v>52</v>
      </c>
      <c r="D19" s="46" t="s">
        <v>37</v>
      </c>
    </row>
    <row r="20" spans="1:4" ht="15.75" x14ac:dyDescent="0.25">
      <c r="A20" s="136">
        <v>14</v>
      </c>
      <c r="B20" s="27" t="s">
        <v>18</v>
      </c>
      <c r="C20" s="30" t="s">
        <v>19</v>
      </c>
      <c r="D20" s="46" t="s">
        <v>37</v>
      </c>
    </row>
    <row r="21" spans="1:4" ht="15.75" x14ac:dyDescent="0.25">
      <c r="A21" s="136">
        <v>15</v>
      </c>
      <c r="B21" s="27" t="s">
        <v>64</v>
      </c>
      <c r="C21" s="30" t="s">
        <v>12</v>
      </c>
      <c r="D21" s="46" t="s">
        <v>23</v>
      </c>
    </row>
    <row r="22" spans="1:4" ht="15.75" x14ac:dyDescent="0.25">
      <c r="A22" s="136">
        <v>16</v>
      </c>
      <c r="B22" s="27" t="s">
        <v>24</v>
      </c>
      <c r="C22" s="30" t="s">
        <v>11</v>
      </c>
      <c r="D22" s="46" t="s">
        <v>25</v>
      </c>
    </row>
    <row r="23" spans="1:4" ht="15.75" x14ac:dyDescent="0.25">
      <c r="A23" s="136">
        <v>17</v>
      </c>
      <c r="B23" s="27" t="s">
        <v>28</v>
      </c>
      <c r="C23" s="30" t="s">
        <v>29</v>
      </c>
      <c r="D23" s="46" t="s">
        <v>30</v>
      </c>
    </row>
    <row r="24" spans="1:4" ht="15.75" x14ac:dyDescent="0.25">
      <c r="A24" s="136">
        <v>18</v>
      </c>
      <c r="B24" s="27" t="s">
        <v>21</v>
      </c>
      <c r="C24" s="30" t="s">
        <v>22</v>
      </c>
      <c r="D24" s="46" t="s">
        <v>23</v>
      </c>
    </row>
    <row r="25" spans="1:4" ht="15.75" x14ac:dyDescent="0.25">
      <c r="A25" s="136">
        <v>19</v>
      </c>
      <c r="B25" s="27" t="s">
        <v>0</v>
      </c>
      <c r="C25" s="30" t="s">
        <v>1</v>
      </c>
      <c r="D25" s="46" t="s">
        <v>69</v>
      </c>
    </row>
    <row r="26" spans="1:4" ht="15.75" x14ac:dyDescent="0.25">
      <c r="A26" s="136">
        <v>20</v>
      </c>
      <c r="B26" s="27" t="s">
        <v>16</v>
      </c>
      <c r="C26" s="30" t="s">
        <v>17</v>
      </c>
      <c r="D26" s="46" t="s">
        <v>23</v>
      </c>
    </row>
    <row r="27" spans="1:4" ht="15.75" x14ac:dyDescent="0.25">
      <c r="A27" s="136">
        <v>21</v>
      </c>
      <c r="B27" s="27" t="s">
        <v>108</v>
      </c>
      <c r="C27" s="30" t="s">
        <v>17</v>
      </c>
      <c r="D27" s="46" t="s">
        <v>23</v>
      </c>
    </row>
    <row r="28" spans="1:4" ht="15.75" x14ac:dyDescent="0.25">
      <c r="A28" s="136">
        <v>22</v>
      </c>
      <c r="B28" s="27" t="s">
        <v>106</v>
      </c>
      <c r="C28" s="30" t="s">
        <v>20</v>
      </c>
      <c r="D28" s="46" t="s">
        <v>23</v>
      </c>
    </row>
    <row r="29" spans="1:4" ht="15.75" x14ac:dyDescent="0.25">
      <c r="A29" s="136">
        <v>23</v>
      </c>
      <c r="B29" s="27" t="s">
        <v>271</v>
      </c>
      <c r="C29" s="30" t="s">
        <v>32</v>
      </c>
      <c r="D29" s="46" t="s">
        <v>37</v>
      </c>
    </row>
    <row r="30" spans="1:4" ht="15.75" x14ac:dyDescent="0.25">
      <c r="A30" s="136">
        <v>24</v>
      </c>
      <c r="B30" s="27" t="s">
        <v>158</v>
      </c>
      <c r="C30" s="30" t="s">
        <v>159</v>
      </c>
      <c r="D30" s="46" t="s">
        <v>23</v>
      </c>
    </row>
    <row r="31" spans="1:4" ht="15.75" x14ac:dyDescent="0.25">
      <c r="A31" s="136">
        <v>25</v>
      </c>
      <c r="B31" s="27" t="s">
        <v>14</v>
      </c>
      <c r="C31" s="30" t="s">
        <v>2</v>
      </c>
      <c r="D31" s="46" t="s">
        <v>23</v>
      </c>
    </row>
    <row r="32" spans="1:4" ht="15.75" x14ac:dyDescent="0.25">
      <c r="A32" s="136">
        <v>26</v>
      </c>
      <c r="B32" s="27" t="s">
        <v>35</v>
      </c>
      <c r="C32" s="30" t="s">
        <v>11</v>
      </c>
      <c r="D32" s="46" t="s">
        <v>37</v>
      </c>
    </row>
    <row r="33" spans="1:4" ht="15.75" x14ac:dyDescent="0.25">
      <c r="A33" s="136">
        <v>27</v>
      </c>
      <c r="B33" s="27" t="s">
        <v>294</v>
      </c>
      <c r="C33" s="30" t="s">
        <v>101</v>
      </c>
      <c r="D33" s="46" t="s">
        <v>23</v>
      </c>
    </row>
    <row r="34" spans="1:4" ht="15.75" x14ac:dyDescent="0.25">
      <c r="A34" s="136">
        <v>28</v>
      </c>
      <c r="B34" s="27" t="s">
        <v>60</v>
      </c>
      <c r="C34" s="30" t="s">
        <v>32</v>
      </c>
      <c r="D34" s="46" t="s">
        <v>69</v>
      </c>
    </row>
    <row r="35" spans="1:4" ht="15.75" x14ac:dyDescent="0.25">
      <c r="A35" s="136">
        <v>29</v>
      </c>
      <c r="B35" s="27" t="s">
        <v>157</v>
      </c>
      <c r="C35" s="30" t="s">
        <v>118</v>
      </c>
      <c r="D35" s="46" t="s">
        <v>23</v>
      </c>
    </row>
    <row r="36" spans="1:4" ht="15.75" x14ac:dyDescent="0.25">
      <c r="A36" s="136">
        <v>30</v>
      </c>
      <c r="B36" s="27" t="s">
        <v>283</v>
      </c>
      <c r="C36" s="30" t="s">
        <v>102</v>
      </c>
      <c r="D36" s="46" t="s">
        <v>30</v>
      </c>
    </row>
    <row r="37" spans="1:4" ht="15.75" x14ac:dyDescent="0.25">
      <c r="A37" s="136">
        <v>31</v>
      </c>
      <c r="B37" s="27" t="s">
        <v>128</v>
      </c>
      <c r="C37" s="9" t="s">
        <v>129</v>
      </c>
      <c r="D37" s="46" t="s">
        <v>25</v>
      </c>
    </row>
    <row r="38" spans="1:4" ht="15.75" x14ac:dyDescent="0.25">
      <c r="A38" s="136">
        <v>32</v>
      </c>
      <c r="B38" s="27" t="s">
        <v>107</v>
      </c>
      <c r="C38" s="30" t="s">
        <v>90</v>
      </c>
      <c r="D38" s="46" t="s">
        <v>8</v>
      </c>
    </row>
    <row r="39" spans="1:4" ht="15.75" x14ac:dyDescent="0.25">
      <c r="A39" s="136">
        <v>33</v>
      </c>
      <c r="B39" s="27" t="s">
        <v>219</v>
      </c>
      <c r="C39" s="30" t="s">
        <v>1</v>
      </c>
      <c r="D39" s="46" t="s">
        <v>69</v>
      </c>
    </row>
    <row r="40" spans="1:4" ht="15.75" x14ac:dyDescent="0.25">
      <c r="A40" s="136">
        <v>34</v>
      </c>
      <c r="B40" s="27" t="s">
        <v>53</v>
      </c>
      <c r="C40" s="9" t="s">
        <v>54</v>
      </c>
      <c r="D40" s="46" t="s">
        <v>23</v>
      </c>
    </row>
    <row r="41" spans="1:4" ht="15.75" x14ac:dyDescent="0.25">
      <c r="A41" s="136">
        <v>35</v>
      </c>
      <c r="B41" s="27" t="s">
        <v>131</v>
      </c>
      <c r="C41" s="30" t="s">
        <v>132</v>
      </c>
      <c r="D41" s="46" t="s">
        <v>8</v>
      </c>
    </row>
    <row r="42" spans="1:4" ht="15.75" x14ac:dyDescent="0.25">
      <c r="A42" s="136">
        <v>36</v>
      </c>
      <c r="B42" s="27" t="s">
        <v>14</v>
      </c>
      <c r="C42" s="30" t="s">
        <v>2</v>
      </c>
      <c r="D42" s="46" t="s">
        <v>25</v>
      </c>
    </row>
    <row r="43" spans="1:4" ht="15.75" x14ac:dyDescent="0.25">
      <c r="A43" s="136">
        <v>37</v>
      </c>
      <c r="B43" s="27" t="s">
        <v>14</v>
      </c>
      <c r="C43" s="30" t="s">
        <v>54</v>
      </c>
      <c r="D43" s="46" t="s">
        <v>23</v>
      </c>
    </row>
    <row r="44" spans="1:4" ht="15.75" x14ac:dyDescent="0.25">
      <c r="A44" s="136">
        <v>38</v>
      </c>
      <c r="B44" s="27" t="s">
        <v>49</v>
      </c>
      <c r="C44" s="30" t="s">
        <v>50</v>
      </c>
      <c r="D44" s="46" t="s">
        <v>23</v>
      </c>
    </row>
    <row r="45" spans="1:4" ht="15.75" x14ac:dyDescent="0.25">
      <c r="A45" s="136">
        <v>39</v>
      </c>
      <c r="B45" s="27" t="s">
        <v>280</v>
      </c>
      <c r="C45" s="30" t="s">
        <v>281</v>
      </c>
      <c r="D45" s="46" t="s">
        <v>69</v>
      </c>
    </row>
    <row r="46" spans="1:4" ht="15.75" x14ac:dyDescent="0.25">
      <c r="A46" s="136">
        <v>40</v>
      </c>
      <c r="B46" s="27" t="s">
        <v>196</v>
      </c>
      <c r="C46" s="30" t="s">
        <v>293</v>
      </c>
      <c r="D46" s="46" t="s">
        <v>8</v>
      </c>
    </row>
    <row r="47" spans="1:4" ht="15.75" x14ac:dyDescent="0.25">
      <c r="A47" s="136">
        <v>41</v>
      </c>
      <c r="B47" s="27" t="s">
        <v>141</v>
      </c>
      <c r="C47" s="30" t="s">
        <v>119</v>
      </c>
      <c r="D47" s="46" t="s">
        <v>23</v>
      </c>
    </row>
    <row r="48" spans="1:4" ht="15.75" x14ac:dyDescent="0.25">
      <c r="A48" s="136">
        <v>42</v>
      </c>
      <c r="B48" s="27" t="s">
        <v>197</v>
      </c>
      <c r="C48" s="30" t="s">
        <v>186</v>
      </c>
      <c r="D48" s="46" t="s">
        <v>69</v>
      </c>
    </row>
    <row r="49" spans="1:4" ht="15.75" x14ac:dyDescent="0.25">
      <c r="A49" s="136">
        <v>43</v>
      </c>
      <c r="B49" s="27" t="s">
        <v>287</v>
      </c>
      <c r="C49" s="30" t="s">
        <v>265</v>
      </c>
      <c r="D49" s="46" t="s">
        <v>8</v>
      </c>
    </row>
    <row r="50" spans="1:4" ht="15.75" x14ac:dyDescent="0.25">
      <c r="A50" s="136">
        <v>44</v>
      </c>
      <c r="B50" s="27" t="s">
        <v>78</v>
      </c>
      <c r="C50" s="30" t="s">
        <v>95</v>
      </c>
      <c r="D50" s="46" t="s">
        <v>290</v>
      </c>
    </row>
    <row r="51" spans="1:4" ht="15.75" x14ac:dyDescent="0.25">
      <c r="A51" s="136">
        <v>45</v>
      </c>
      <c r="B51" s="27" t="s">
        <v>110</v>
      </c>
      <c r="C51" s="30" t="s">
        <v>111</v>
      </c>
      <c r="D51" s="46" t="s">
        <v>23</v>
      </c>
    </row>
    <row r="52" spans="1:4" ht="15.75" x14ac:dyDescent="0.25">
      <c r="A52" s="136">
        <v>46</v>
      </c>
      <c r="B52" s="27" t="s">
        <v>46</v>
      </c>
      <c r="C52" s="30" t="s">
        <v>20</v>
      </c>
      <c r="D52" s="46" t="s">
        <v>25</v>
      </c>
    </row>
    <row r="53" spans="1:4" ht="15.75" x14ac:dyDescent="0.25">
      <c r="A53" s="136">
        <v>47</v>
      </c>
      <c r="B53" s="27" t="s">
        <v>112</v>
      </c>
      <c r="C53" s="30" t="s">
        <v>111</v>
      </c>
      <c r="D53" s="46" t="s">
        <v>25</v>
      </c>
    </row>
    <row r="54" spans="1:4" ht="15.75" x14ac:dyDescent="0.25">
      <c r="A54" s="136">
        <v>48</v>
      </c>
      <c r="B54" s="27" t="s">
        <v>100</v>
      </c>
      <c r="C54" s="30" t="s">
        <v>101</v>
      </c>
      <c r="D54" s="46" t="s">
        <v>25</v>
      </c>
    </row>
    <row r="55" spans="1:4" ht="15.75" x14ac:dyDescent="0.25">
      <c r="A55" s="136">
        <v>49</v>
      </c>
      <c r="B55" s="27" t="s">
        <v>291</v>
      </c>
      <c r="C55" s="30" t="s">
        <v>54</v>
      </c>
      <c r="D55" s="46" t="s">
        <v>23</v>
      </c>
    </row>
    <row r="56" spans="1:4" ht="15.75" x14ac:dyDescent="0.25">
      <c r="A56" s="136">
        <v>50</v>
      </c>
      <c r="B56" s="27" t="s">
        <v>33</v>
      </c>
      <c r="C56" s="30" t="s">
        <v>34</v>
      </c>
      <c r="D56" s="46" t="s">
        <v>37</v>
      </c>
    </row>
    <row r="57" spans="1:4" ht="15.75" x14ac:dyDescent="0.25">
      <c r="A57" s="136">
        <v>51</v>
      </c>
      <c r="B57" s="27" t="s">
        <v>36</v>
      </c>
      <c r="C57" s="30" t="s">
        <v>12</v>
      </c>
      <c r="D57" s="46" t="s">
        <v>37</v>
      </c>
    </row>
    <row r="58" spans="1:4" ht="15.75" x14ac:dyDescent="0.25">
      <c r="A58" s="136">
        <v>52</v>
      </c>
      <c r="B58" s="27" t="s">
        <v>295</v>
      </c>
      <c r="C58" s="30" t="s">
        <v>296</v>
      </c>
      <c r="D58" s="46" t="s">
        <v>8</v>
      </c>
    </row>
    <row r="59" spans="1:4" ht="15.75" x14ac:dyDescent="0.25">
      <c r="A59" s="136">
        <v>53</v>
      </c>
      <c r="B59" s="27" t="s">
        <v>58</v>
      </c>
      <c r="C59" s="30" t="s">
        <v>2</v>
      </c>
      <c r="D59" s="46" t="s">
        <v>23</v>
      </c>
    </row>
    <row r="60" spans="1:4" ht="15.75" x14ac:dyDescent="0.25">
      <c r="A60" s="136">
        <v>54</v>
      </c>
      <c r="B60" s="27" t="s">
        <v>72</v>
      </c>
      <c r="C60" s="30" t="s">
        <v>73</v>
      </c>
      <c r="D60" s="46" t="s">
        <v>69</v>
      </c>
    </row>
    <row r="61" spans="1:4" ht="15.75" x14ac:dyDescent="0.25">
      <c r="A61" s="136">
        <v>55</v>
      </c>
      <c r="B61" s="27" t="s">
        <v>109</v>
      </c>
      <c r="C61" s="30" t="s">
        <v>2</v>
      </c>
      <c r="D61" s="46" t="s">
        <v>23</v>
      </c>
    </row>
    <row r="62" spans="1:4" ht="15.75" x14ac:dyDescent="0.25">
      <c r="A62" s="136">
        <v>56</v>
      </c>
      <c r="B62" s="27" t="s">
        <v>75</v>
      </c>
      <c r="C62" s="30" t="s">
        <v>92</v>
      </c>
      <c r="D62" s="46" t="s">
        <v>74</v>
      </c>
    </row>
    <row r="63" spans="1:4" ht="15.75" x14ac:dyDescent="0.25">
      <c r="A63" s="136">
        <v>57</v>
      </c>
      <c r="B63" s="27" t="s">
        <v>261</v>
      </c>
      <c r="C63" s="30" t="s">
        <v>262</v>
      </c>
      <c r="D63" s="46" t="s">
        <v>69</v>
      </c>
    </row>
    <row r="64" spans="1:4" ht="15.75" x14ac:dyDescent="0.25">
      <c r="A64" s="136">
        <v>58</v>
      </c>
      <c r="B64" s="27" t="s">
        <v>56</v>
      </c>
      <c r="C64" s="30" t="s">
        <v>57</v>
      </c>
      <c r="D64" s="46" t="s">
        <v>37</v>
      </c>
    </row>
    <row r="65" spans="1:4" ht="15.75" x14ac:dyDescent="0.25">
      <c r="A65" s="136">
        <v>59</v>
      </c>
      <c r="B65" s="27" t="s">
        <v>27</v>
      </c>
      <c r="C65" s="30" t="s">
        <v>13</v>
      </c>
      <c r="D65" s="46" t="s">
        <v>30</v>
      </c>
    </row>
    <row r="66" spans="1:4" ht="15.75" x14ac:dyDescent="0.25">
      <c r="A66" s="136">
        <v>60</v>
      </c>
      <c r="B66" s="27" t="s">
        <v>121</v>
      </c>
      <c r="C66" s="30" t="s">
        <v>73</v>
      </c>
      <c r="D66" s="46" t="s">
        <v>25</v>
      </c>
    </row>
    <row r="67" spans="1:4" ht="15.75" x14ac:dyDescent="0.25">
      <c r="A67" s="136">
        <v>61</v>
      </c>
      <c r="B67" s="27" t="s">
        <v>192</v>
      </c>
      <c r="C67" s="30" t="s">
        <v>285</v>
      </c>
      <c r="D67" s="46" t="s">
        <v>30</v>
      </c>
    </row>
  </sheetData>
  <mergeCells count="6">
    <mergeCell ref="A2:D2"/>
    <mergeCell ref="A1:D1"/>
    <mergeCell ref="D4:D6"/>
    <mergeCell ref="C4:C6"/>
    <mergeCell ref="A4:A6"/>
    <mergeCell ref="B4:B6"/>
  </mergeCells>
  <phoneticPr fontId="15" type="noConversion"/>
  <pageMargins left="0.7" right="0.7" top="0.75" bottom="0.75" header="0.3" footer="0.3"/>
  <pageSetup paperSize="9" scale="7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Q72"/>
  <sheetViews>
    <sheetView tabSelected="1" zoomScaleNormal="100" workbookViewId="0">
      <pane xSplit="5" topLeftCell="F1" activePane="topRight" state="frozen"/>
      <selection pane="topRight" sqref="A1:F1"/>
    </sheetView>
  </sheetViews>
  <sheetFormatPr baseColWidth="10" defaultRowHeight="15" x14ac:dyDescent="0.25"/>
  <cols>
    <col min="1" max="1" width="6.28515625" style="2" customWidth="1"/>
    <col min="2" max="2" width="9.5703125" style="2" customWidth="1"/>
    <col min="3" max="3" width="10.28515625" style="2" customWidth="1"/>
    <col min="4" max="4" width="20.140625" customWidth="1"/>
    <col min="5" max="5" width="15.5703125" customWidth="1"/>
    <col min="6" max="6" width="17.5703125" customWidth="1"/>
    <col min="7" max="8" width="6.7109375" customWidth="1"/>
    <col min="9" max="9" width="8.7109375" style="1" customWidth="1"/>
    <col min="10" max="11" width="6.7109375" customWidth="1"/>
    <col min="12" max="12" width="8.7109375" style="1" customWidth="1"/>
    <col min="13" max="14" width="6.7109375" customWidth="1"/>
    <col min="15" max="15" width="8.7109375" style="1" customWidth="1"/>
    <col min="16" max="17" width="6.7109375" customWidth="1"/>
    <col min="18" max="18" width="8.7109375" customWidth="1"/>
    <col min="19" max="20" width="6.7109375" customWidth="1"/>
    <col min="21" max="21" width="8.7109375" customWidth="1"/>
    <col min="22" max="23" width="6.7109375" customWidth="1"/>
    <col min="24" max="24" width="8.7109375" customWidth="1"/>
    <col min="25" max="26" width="6.7109375" customWidth="1"/>
    <col min="27" max="27" width="8.7109375" customWidth="1"/>
    <col min="28" max="28" width="6.140625" customWidth="1"/>
    <col min="29" max="29" width="6.7109375" customWidth="1"/>
    <col min="31" max="31" width="6.140625" customWidth="1"/>
    <col min="32" max="32" width="6.7109375" customWidth="1"/>
    <col min="34" max="34" width="5.42578125" customWidth="1"/>
    <col min="35" max="35" width="8.140625" customWidth="1"/>
    <col min="37" max="37" width="5.28515625" customWidth="1"/>
    <col min="38" max="38" width="10.140625" customWidth="1"/>
    <col min="40" max="40" width="5.28515625" customWidth="1"/>
    <col min="41" max="41" width="7.5703125" customWidth="1"/>
    <col min="43" max="43" width="9.140625" customWidth="1"/>
    <col min="44" max="44" width="6.7109375" customWidth="1"/>
    <col min="46" max="46" width="7.7109375" customWidth="1"/>
    <col min="47" max="47" width="5.7109375" customWidth="1"/>
    <col min="49" max="49" width="8.7109375" customWidth="1"/>
    <col min="50" max="50" width="5" customWidth="1"/>
    <col min="52" max="52" width="9.5703125" customWidth="1"/>
    <col min="53" max="53" width="3.7109375" customWidth="1"/>
    <col min="55" max="55" width="9.28515625" customWidth="1"/>
    <col min="56" max="56" width="3.7109375" customWidth="1"/>
    <col min="59" max="59" width="5.42578125" customWidth="1"/>
    <col min="62" max="62" width="5.7109375" customWidth="1"/>
    <col min="65" max="65" width="4.42578125" customWidth="1"/>
    <col min="68" max="68" width="4.140625" customWidth="1"/>
  </cols>
  <sheetData>
    <row r="1" spans="1:69" ht="29.25" customHeight="1" thickBot="1" x14ac:dyDescent="0.45">
      <c r="A1" s="117" t="s">
        <v>223</v>
      </c>
      <c r="B1" s="117"/>
      <c r="C1" s="117"/>
      <c r="D1" s="117"/>
      <c r="E1" s="117"/>
      <c r="F1" s="118"/>
      <c r="G1" s="114">
        <v>1</v>
      </c>
      <c r="H1" s="115"/>
      <c r="I1" s="116"/>
      <c r="J1" s="114">
        <v>2</v>
      </c>
      <c r="K1" s="115"/>
      <c r="L1" s="116"/>
      <c r="M1" s="114">
        <v>3</v>
      </c>
      <c r="N1" s="115"/>
      <c r="O1" s="116"/>
      <c r="P1" s="114">
        <v>4</v>
      </c>
      <c r="Q1" s="115"/>
      <c r="R1" s="116"/>
      <c r="S1" s="114">
        <v>5</v>
      </c>
      <c r="T1" s="115"/>
      <c r="U1" s="116"/>
      <c r="V1" s="114">
        <v>6</v>
      </c>
      <c r="W1" s="115"/>
      <c r="X1" s="116"/>
      <c r="Y1" s="114">
        <v>7</v>
      </c>
      <c r="Z1" s="115"/>
      <c r="AA1" s="116"/>
      <c r="AB1" s="114">
        <v>8</v>
      </c>
      <c r="AC1" s="115"/>
      <c r="AD1" s="116"/>
      <c r="AE1" s="114"/>
      <c r="AF1" s="115"/>
      <c r="AG1" s="116"/>
      <c r="AH1" s="114">
        <v>9</v>
      </c>
      <c r="AI1" s="115"/>
      <c r="AJ1" s="116"/>
      <c r="AK1" s="114">
        <v>11</v>
      </c>
      <c r="AL1" s="115"/>
      <c r="AM1" s="116"/>
      <c r="AN1" s="114">
        <v>12</v>
      </c>
      <c r="AO1" s="115"/>
      <c r="AP1" s="116"/>
      <c r="AQ1" s="114">
        <v>13</v>
      </c>
      <c r="AR1" s="115"/>
      <c r="AS1" s="116"/>
      <c r="AT1" s="114">
        <v>14</v>
      </c>
      <c r="AU1" s="115"/>
      <c r="AV1" s="116"/>
      <c r="AW1" s="114">
        <v>15</v>
      </c>
      <c r="AX1" s="115"/>
      <c r="AY1" s="116"/>
      <c r="AZ1" s="114">
        <v>16</v>
      </c>
      <c r="BA1" s="115"/>
      <c r="BB1" s="116"/>
      <c r="BC1" s="114">
        <v>17</v>
      </c>
      <c r="BD1" s="115"/>
      <c r="BE1" s="116"/>
      <c r="BF1" s="114">
        <v>18</v>
      </c>
      <c r="BG1" s="115"/>
      <c r="BH1" s="116"/>
      <c r="BI1" s="114">
        <v>19</v>
      </c>
      <c r="BJ1" s="115"/>
      <c r="BK1" s="116"/>
      <c r="BL1" s="114">
        <v>20</v>
      </c>
      <c r="BM1" s="115"/>
      <c r="BN1" s="116"/>
      <c r="BO1" s="114">
        <v>21</v>
      </c>
      <c r="BP1" s="115"/>
      <c r="BQ1" s="116"/>
    </row>
    <row r="2" spans="1:69" s="7" customFormat="1" x14ac:dyDescent="0.25">
      <c r="A2" s="103" t="s">
        <v>7</v>
      </c>
      <c r="B2" s="109" t="s">
        <v>41</v>
      </c>
      <c r="C2" s="109" t="s">
        <v>42</v>
      </c>
      <c r="D2" s="89" t="s">
        <v>3</v>
      </c>
      <c r="E2" s="89" t="s">
        <v>4</v>
      </c>
      <c r="F2" s="106" t="s">
        <v>5</v>
      </c>
      <c r="G2" s="92" t="s">
        <v>6</v>
      </c>
      <c r="H2" s="98"/>
      <c r="I2" s="18" t="s">
        <v>43</v>
      </c>
      <c r="J2" s="92" t="s">
        <v>6</v>
      </c>
      <c r="K2" s="98"/>
      <c r="L2" s="18" t="s">
        <v>43</v>
      </c>
      <c r="M2" s="92" t="s">
        <v>6</v>
      </c>
      <c r="N2" s="98"/>
      <c r="O2" s="18" t="s">
        <v>43</v>
      </c>
      <c r="P2" s="92" t="s">
        <v>6</v>
      </c>
      <c r="Q2" s="98"/>
      <c r="R2" s="18" t="s">
        <v>43</v>
      </c>
      <c r="S2" s="92" t="s">
        <v>6</v>
      </c>
      <c r="T2" s="98"/>
      <c r="U2" s="18" t="s">
        <v>43</v>
      </c>
      <c r="V2" s="92" t="s">
        <v>6</v>
      </c>
      <c r="W2" s="98"/>
      <c r="X2" s="18" t="s">
        <v>43</v>
      </c>
      <c r="Y2" s="92" t="s">
        <v>6</v>
      </c>
      <c r="Z2" s="98"/>
      <c r="AA2" s="18" t="s">
        <v>43</v>
      </c>
      <c r="AB2" s="92" t="s">
        <v>6</v>
      </c>
      <c r="AC2" s="98"/>
      <c r="AD2" s="18" t="s">
        <v>43</v>
      </c>
      <c r="AE2" s="99" t="s">
        <v>6</v>
      </c>
      <c r="AF2" s="100"/>
      <c r="AG2" s="18" t="s">
        <v>43</v>
      </c>
      <c r="AH2" s="92" t="s">
        <v>6</v>
      </c>
      <c r="AI2" s="98"/>
      <c r="AJ2" s="18" t="s">
        <v>43</v>
      </c>
      <c r="AK2" s="92" t="s">
        <v>6</v>
      </c>
      <c r="AL2" s="98"/>
      <c r="AM2" s="18" t="s">
        <v>43</v>
      </c>
      <c r="AN2" s="92" t="s">
        <v>6</v>
      </c>
      <c r="AO2" s="98"/>
      <c r="AP2" s="18" t="s">
        <v>43</v>
      </c>
      <c r="AQ2" s="92" t="s">
        <v>6</v>
      </c>
      <c r="AR2" s="98"/>
      <c r="AS2" s="18" t="s">
        <v>43</v>
      </c>
      <c r="AT2" s="92" t="s">
        <v>6</v>
      </c>
      <c r="AU2" s="98"/>
      <c r="AV2" s="18" t="s">
        <v>43</v>
      </c>
      <c r="AW2" s="92" t="s">
        <v>6</v>
      </c>
      <c r="AX2" s="98"/>
      <c r="AY2" s="18" t="s">
        <v>43</v>
      </c>
      <c r="AZ2" s="92" t="s">
        <v>6</v>
      </c>
      <c r="BA2" s="98"/>
      <c r="BB2" s="18" t="s">
        <v>43</v>
      </c>
      <c r="BC2" s="92" t="s">
        <v>6</v>
      </c>
      <c r="BD2" s="98"/>
      <c r="BE2" s="18" t="s">
        <v>43</v>
      </c>
      <c r="BF2" s="92" t="s">
        <v>6</v>
      </c>
      <c r="BG2" s="98"/>
      <c r="BH2" s="18" t="s">
        <v>43</v>
      </c>
      <c r="BI2" s="92" t="s">
        <v>6</v>
      </c>
      <c r="BJ2" s="98"/>
      <c r="BK2" s="18" t="s">
        <v>43</v>
      </c>
      <c r="BL2" s="92" t="s">
        <v>6</v>
      </c>
      <c r="BM2" s="98"/>
      <c r="BN2" s="18" t="s">
        <v>43</v>
      </c>
      <c r="BO2" s="92" t="s">
        <v>6</v>
      </c>
      <c r="BP2" s="98"/>
      <c r="BQ2" s="18" t="s">
        <v>43</v>
      </c>
    </row>
    <row r="3" spans="1:69" s="7" customFormat="1" ht="30" customHeight="1" x14ac:dyDescent="0.25">
      <c r="A3" s="104"/>
      <c r="B3" s="110"/>
      <c r="C3" s="110"/>
      <c r="D3" s="90"/>
      <c r="E3" s="90"/>
      <c r="F3" s="107"/>
      <c r="G3" s="94" t="s">
        <v>221</v>
      </c>
      <c r="H3" s="95"/>
      <c r="I3" s="23">
        <v>45354</v>
      </c>
      <c r="J3" s="94" t="s">
        <v>222</v>
      </c>
      <c r="K3" s="95"/>
      <c r="L3" s="23">
        <v>45361</v>
      </c>
      <c r="M3" s="94" t="s">
        <v>149</v>
      </c>
      <c r="N3" s="95"/>
      <c r="O3" s="23">
        <v>45368</v>
      </c>
      <c r="P3" s="112" t="s">
        <v>165</v>
      </c>
      <c r="Q3" s="113"/>
      <c r="R3" s="23">
        <v>45413</v>
      </c>
      <c r="S3" s="101" t="s">
        <v>289</v>
      </c>
      <c r="T3" s="102"/>
      <c r="U3" s="23">
        <v>45383</v>
      </c>
      <c r="V3" s="94" t="s">
        <v>289</v>
      </c>
      <c r="W3" s="95"/>
      <c r="X3" s="23">
        <v>45431</v>
      </c>
      <c r="Y3" s="94" t="s">
        <v>292</v>
      </c>
      <c r="Z3" s="95"/>
      <c r="AA3" s="23">
        <v>45424</v>
      </c>
      <c r="AB3" s="94" t="s">
        <v>135</v>
      </c>
      <c r="AC3" s="95"/>
      <c r="AD3" s="23">
        <v>45438</v>
      </c>
      <c r="AE3" s="101" t="s">
        <v>74</v>
      </c>
      <c r="AF3" s="102"/>
      <c r="AG3" s="23">
        <v>45445</v>
      </c>
      <c r="AH3" s="94" t="s">
        <v>149</v>
      </c>
      <c r="AI3" s="95"/>
      <c r="AJ3" s="23">
        <v>45458</v>
      </c>
      <c r="AK3" s="94" t="s">
        <v>149</v>
      </c>
      <c r="AL3" s="95"/>
      <c r="AM3" s="23">
        <v>45508</v>
      </c>
      <c r="AN3" s="94" t="s">
        <v>313</v>
      </c>
      <c r="AO3" s="95"/>
      <c r="AP3" s="23">
        <v>45501</v>
      </c>
      <c r="AQ3" s="94" t="s">
        <v>199</v>
      </c>
      <c r="AR3" s="95"/>
      <c r="AS3" s="23">
        <v>45553</v>
      </c>
      <c r="AT3" s="94"/>
      <c r="AU3" s="95"/>
      <c r="AV3" s="23"/>
      <c r="AW3" s="94"/>
      <c r="AX3" s="95"/>
      <c r="AY3" s="23"/>
      <c r="AZ3" s="94"/>
      <c r="BA3" s="95"/>
      <c r="BB3" s="23"/>
      <c r="BC3" s="94"/>
      <c r="BD3" s="95"/>
      <c r="BE3" s="23"/>
      <c r="BF3" s="94"/>
      <c r="BG3" s="95"/>
      <c r="BH3" s="23"/>
      <c r="BI3" s="94"/>
      <c r="BJ3" s="95"/>
      <c r="BK3" s="23"/>
      <c r="BL3" s="94"/>
      <c r="BM3" s="95"/>
      <c r="BN3" s="23"/>
      <c r="BO3" s="94"/>
      <c r="BP3" s="95"/>
      <c r="BQ3" s="23"/>
    </row>
    <row r="4" spans="1:69" s="7" customFormat="1" ht="17.25" customHeight="1" x14ac:dyDescent="0.25">
      <c r="A4" s="105"/>
      <c r="B4" s="111"/>
      <c r="C4" s="111"/>
      <c r="D4" s="91"/>
      <c r="E4" s="91"/>
      <c r="F4" s="108"/>
      <c r="G4" s="96" t="s">
        <v>44</v>
      </c>
      <c r="H4" s="97"/>
      <c r="I4" s="12">
        <v>34</v>
      </c>
      <c r="J4" s="96" t="s">
        <v>44</v>
      </c>
      <c r="K4" s="97"/>
      <c r="L4" s="12">
        <v>22</v>
      </c>
      <c r="M4" s="96" t="s">
        <v>44</v>
      </c>
      <c r="N4" s="97"/>
      <c r="O4" s="12">
        <v>39</v>
      </c>
      <c r="P4" s="96" t="s">
        <v>44</v>
      </c>
      <c r="Q4" s="97"/>
      <c r="R4" s="12">
        <v>26</v>
      </c>
      <c r="S4" s="96" t="s">
        <v>44</v>
      </c>
      <c r="T4" s="97"/>
      <c r="U4" s="12">
        <v>40</v>
      </c>
      <c r="V4" s="96" t="s">
        <v>44</v>
      </c>
      <c r="W4" s="97"/>
      <c r="X4" s="12">
        <v>31</v>
      </c>
      <c r="Y4" s="96" t="s">
        <v>44</v>
      </c>
      <c r="Z4" s="97"/>
      <c r="AA4" s="12">
        <v>25</v>
      </c>
      <c r="AB4" s="96" t="s">
        <v>44</v>
      </c>
      <c r="AC4" s="97"/>
      <c r="AD4" s="12">
        <v>31</v>
      </c>
      <c r="AE4" s="96" t="s">
        <v>44</v>
      </c>
      <c r="AF4" s="97"/>
      <c r="AG4" s="12"/>
      <c r="AH4" s="96" t="s">
        <v>44</v>
      </c>
      <c r="AI4" s="97"/>
      <c r="AJ4" s="12">
        <v>24</v>
      </c>
      <c r="AK4" s="96" t="s">
        <v>44</v>
      </c>
      <c r="AL4" s="97"/>
      <c r="AM4" s="12">
        <v>25</v>
      </c>
      <c r="AN4" s="96" t="s">
        <v>44</v>
      </c>
      <c r="AO4" s="97"/>
      <c r="AP4" s="12">
        <v>31</v>
      </c>
      <c r="AQ4" s="96" t="s">
        <v>44</v>
      </c>
      <c r="AR4" s="97"/>
      <c r="AS4" s="12">
        <v>27</v>
      </c>
      <c r="AT4" s="96" t="s">
        <v>44</v>
      </c>
      <c r="AU4" s="97"/>
      <c r="AV4" s="12"/>
      <c r="AW4" s="96" t="s">
        <v>44</v>
      </c>
      <c r="AX4" s="97"/>
      <c r="AY4" s="12"/>
      <c r="AZ4" s="96" t="s">
        <v>44</v>
      </c>
      <c r="BA4" s="97"/>
      <c r="BB4" s="12"/>
      <c r="BC4" s="96" t="s">
        <v>44</v>
      </c>
      <c r="BD4" s="97"/>
      <c r="BE4" s="12"/>
      <c r="BF4" s="96" t="s">
        <v>44</v>
      </c>
      <c r="BG4" s="97"/>
      <c r="BH4" s="12"/>
      <c r="BI4" s="96" t="s">
        <v>44</v>
      </c>
      <c r="BJ4" s="97"/>
      <c r="BK4" s="12"/>
      <c r="BL4" s="96" t="s">
        <v>44</v>
      </c>
      <c r="BM4" s="97"/>
      <c r="BN4" s="12"/>
      <c r="BO4" s="96" t="s">
        <v>44</v>
      </c>
      <c r="BP4" s="97"/>
      <c r="BQ4" s="12"/>
    </row>
    <row r="5" spans="1:69" ht="15.75" x14ac:dyDescent="0.25">
      <c r="A5" s="24">
        <v>1</v>
      </c>
      <c r="B5" s="25" cm="1">
        <f t="array" ref="B5">SUMPRODUCT(SMALL((I5,L5,O5,R5,U5,X5,AA5,AD5,AG5,AJ5,AM5,AP5,AS5,AV5,AY5,BB5,BE5,BH5,BK5,BN5,BQ5),ROW($1:$6)))</f>
        <v>976.12392351481537</v>
      </c>
      <c r="C5" s="6">
        <f t="shared" ref="C5:C36" si="0">I5+L5+O5+R5+U5+X5+AA5+AD5+AG5+AJ5+AM5+AP5+AS5+AV5+AY5+BB5+BE5+BH5+BK5+BN5+BQ5</f>
        <v>15991.123923514817</v>
      </c>
      <c r="D5" s="27" t="s">
        <v>78</v>
      </c>
      <c r="E5" s="30" t="s">
        <v>76</v>
      </c>
      <c r="F5" s="51" t="s">
        <v>249</v>
      </c>
      <c r="G5" s="3"/>
      <c r="H5" s="5">
        <v>1</v>
      </c>
      <c r="I5" s="11">
        <f t="shared" ref="I5:I19" si="1">IF(H5="",1001,H5*1000/I$4)</f>
        <v>29.411764705882351</v>
      </c>
      <c r="J5" s="3"/>
      <c r="K5" s="5"/>
      <c r="L5" s="11">
        <f t="shared" ref="L5:L36" si="2">IF(K5="",1001,K5*1000/L$4)</f>
        <v>1001</v>
      </c>
      <c r="M5" s="3"/>
      <c r="N5" s="5"/>
      <c r="O5" s="11">
        <f t="shared" ref="O5:O36" si="3">IF(N5="",1001,N5*1000/O$4)</f>
        <v>1001</v>
      </c>
      <c r="P5" s="3"/>
      <c r="Q5" s="5">
        <v>10</v>
      </c>
      <c r="R5" s="11">
        <f t="shared" ref="R5:R11" si="4">IF(Q5="",1001,Q5*1000/R$4)</f>
        <v>384.61538461538464</v>
      </c>
      <c r="S5" s="3"/>
      <c r="T5" s="5">
        <v>7</v>
      </c>
      <c r="U5" s="11">
        <f>IF(T5="",1001,T5*1000/U$4)</f>
        <v>175</v>
      </c>
      <c r="V5" s="3"/>
      <c r="W5" s="5">
        <v>4</v>
      </c>
      <c r="X5" s="11">
        <f t="shared" ref="X5:X17" si="5">IF(W5="",1001,W5*1000/X$4)</f>
        <v>129.03225806451613</v>
      </c>
      <c r="Y5" s="3"/>
      <c r="Z5" s="5"/>
      <c r="AA5" s="11">
        <f t="shared" ref="AA5:AA36" si="6">IF(Z5="",1001,Z5*1000/AA$4)</f>
        <v>1001</v>
      </c>
      <c r="AB5" s="3"/>
      <c r="AC5" s="5">
        <v>2</v>
      </c>
      <c r="AD5" s="11">
        <f t="shared" ref="AD5:AD47" si="7">IF(AC5="",1001,AC5*1000/AD$4)</f>
        <v>64.516129032258064</v>
      </c>
      <c r="AE5" s="3"/>
      <c r="AF5" s="5"/>
      <c r="AG5" s="11">
        <f t="shared" ref="AG5:AG36" si="8">IF(AF5="",1001,AF5*1000/AG$4)</f>
        <v>1001</v>
      </c>
      <c r="AH5" s="22"/>
      <c r="AI5" s="5"/>
      <c r="AJ5" s="11">
        <f t="shared" ref="AJ5:AJ20" si="9">IF(AI5="",1001,AI5*1000/AJ$4)</f>
        <v>1001</v>
      </c>
      <c r="AK5" s="22"/>
      <c r="AL5" s="5"/>
      <c r="AM5" s="11">
        <f>IF(AL5="",1001,AL5*1000/AM$4)</f>
        <v>1001</v>
      </c>
      <c r="AN5" s="3"/>
      <c r="AO5" s="5">
        <v>6</v>
      </c>
      <c r="AP5" s="11">
        <f t="shared" ref="AP5:AP36" si="10">IF(AO5="",1001,AO5*1000/AP$4)</f>
        <v>193.54838709677421</v>
      </c>
      <c r="AQ5" s="22"/>
      <c r="AR5" s="5"/>
      <c r="AS5" s="11">
        <f t="shared" ref="AS5:AS36" si="11">IF(AR5="",1001,AR5*1000/AS$4)</f>
        <v>1001</v>
      </c>
      <c r="AT5" s="3"/>
      <c r="AU5" s="5"/>
      <c r="AV5" s="11">
        <f t="shared" ref="AV5:AV22" si="12">IF(AU5="",1001,AU5*1000/AV$4)</f>
        <v>1001</v>
      </c>
      <c r="AW5" s="3"/>
      <c r="AX5" s="5"/>
      <c r="AY5" s="11">
        <f t="shared" ref="AY5:AY36" si="13">IF(AX5="",1001,AX5*1000/AY$4)</f>
        <v>1001</v>
      </c>
      <c r="AZ5" s="3"/>
      <c r="BA5" s="5"/>
      <c r="BB5" s="11">
        <f t="shared" ref="BB5:BB36" si="14">IF(BA5="",1001,BA5*1000/BB$4)</f>
        <v>1001</v>
      </c>
      <c r="BC5" s="3"/>
      <c r="BD5" s="5"/>
      <c r="BE5" s="11">
        <f t="shared" ref="BE5:BE36" si="15">IF(BD5="",1001,BD5*1000/BE$4)</f>
        <v>1001</v>
      </c>
      <c r="BF5" s="3"/>
      <c r="BG5" s="5"/>
      <c r="BH5" s="11">
        <f t="shared" ref="BH5:BH36" si="16">IF(BG5="",1001,BG5*1000/BH$4)</f>
        <v>1001</v>
      </c>
      <c r="BI5" s="3"/>
      <c r="BJ5" s="5"/>
      <c r="BK5" s="11">
        <f t="shared" ref="BK5:BK36" si="17">IF(BJ5="",1001,BJ5*1000/BK$4)</f>
        <v>1001</v>
      </c>
      <c r="BL5" s="3"/>
      <c r="BM5" s="5"/>
      <c r="BN5" s="11">
        <f t="shared" ref="BN5:BN36" si="18">IF(BM5="",1001,BM5*1000/BN$4)</f>
        <v>1001</v>
      </c>
      <c r="BO5" s="3"/>
      <c r="BP5" s="5"/>
      <c r="BQ5" s="11">
        <f t="shared" ref="BQ5:BQ36" si="19">IF(BP5="",1001,BP5*1000/BQ$4)</f>
        <v>1001</v>
      </c>
    </row>
    <row r="6" spans="1:69" ht="15.75" x14ac:dyDescent="0.25">
      <c r="A6" s="24">
        <v>2</v>
      </c>
      <c r="B6" s="25" cm="1">
        <f t="array" ref="B6">SUMPRODUCT(SMALL((I6,L6,O6,R6,U6,X6,AA6,AD6,AG6,AJ6,AM6,AP6,AS6,AV6,AY6,BB6,BE6,BH6,BK6,BN6,BQ6),ROW($1:$6)))</f>
        <v>1002.3182611892289</v>
      </c>
      <c r="C6" s="6">
        <f t="shared" si="0"/>
        <v>13763.470461929666</v>
      </c>
      <c r="D6" s="27" t="s">
        <v>47</v>
      </c>
      <c r="E6" s="30" t="s">
        <v>48</v>
      </c>
      <c r="F6" s="46" t="s">
        <v>25</v>
      </c>
      <c r="G6" s="3"/>
      <c r="H6" s="5">
        <v>19</v>
      </c>
      <c r="I6" s="11">
        <f t="shared" si="1"/>
        <v>558.82352941176475</v>
      </c>
      <c r="J6" s="3"/>
      <c r="K6" s="5">
        <v>8</v>
      </c>
      <c r="L6" s="11">
        <f t="shared" si="2"/>
        <v>363.63636363636363</v>
      </c>
      <c r="M6" s="3"/>
      <c r="N6" s="5">
        <v>10</v>
      </c>
      <c r="O6" s="11">
        <f t="shared" si="3"/>
        <v>256.41025641025641</v>
      </c>
      <c r="P6" s="3"/>
      <c r="Q6" s="5">
        <v>8</v>
      </c>
      <c r="R6" s="11">
        <f t="shared" si="4"/>
        <v>307.69230769230768</v>
      </c>
      <c r="S6" s="3"/>
      <c r="T6" s="5">
        <v>9</v>
      </c>
      <c r="U6" s="11">
        <f>IF(T6="",1001,T6*1000/U$4)</f>
        <v>225</v>
      </c>
      <c r="V6" s="3"/>
      <c r="W6" s="5">
        <v>7</v>
      </c>
      <c r="X6" s="11">
        <f t="shared" si="5"/>
        <v>225.80645161290323</v>
      </c>
      <c r="Y6" s="3"/>
      <c r="Z6" s="5">
        <v>13</v>
      </c>
      <c r="AA6" s="11">
        <f t="shared" si="6"/>
        <v>520</v>
      </c>
      <c r="AB6" s="3"/>
      <c r="AC6" s="5">
        <v>5</v>
      </c>
      <c r="AD6" s="11">
        <f t="shared" si="7"/>
        <v>161.29032258064515</v>
      </c>
      <c r="AE6" s="3"/>
      <c r="AF6" s="5"/>
      <c r="AG6" s="11">
        <f t="shared" si="8"/>
        <v>1001</v>
      </c>
      <c r="AH6" s="3"/>
      <c r="AI6" s="5"/>
      <c r="AJ6" s="11">
        <f t="shared" si="9"/>
        <v>1001</v>
      </c>
      <c r="AK6" s="3"/>
      <c r="AL6" s="5"/>
      <c r="AM6" s="11">
        <f>IF(AL6="",1001,AL6*1000/AM$4)</f>
        <v>1001</v>
      </c>
      <c r="AN6" s="22"/>
      <c r="AO6" s="5">
        <v>3</v>
      </c>
      <c r="AP6" s="11">
        <f t="shared" si="10"/>
        <v>96.774193548387103</v>
      </c>
      <c r="AQ6" s="3"/>
      <c r="AR6" s="5">
        <v>1</v>
      </c>
      <c r="AS6" s="11">
        <f t="shared" si="11"/>
        <v>37.037037037037038</v>
      </c>
      <c r="AT6" s="3"/>
      <c r="AU6" s="5"/>
      <c r="AV6" s="11">
        <f t="shared" si="12"/>
        <v>1001</v>
      </c>
      <c r="AW6" s="3"/>
      <c r="AX6" s="5"/>
      <c r="AY6" s="11">
        <f t="shared" si="13"/>
        <v>1001</v>
      </c>
      <c r="AZ6" s="3"/>
      <c r="BA6" s="5"/>
      <c r="BB6" s="11">
        <f t="shared" si="14"/>
        <v>1001</v>
      </c>
      <c r="BC6" s="22"/>
      <c r="BD6" s="5"/>
      <c r="BE6" s="11">
        <f t="shared" si="15"/>
        <v>1001</v>
      </c>
      <c r="BF6" s="22"/>
      <c r="BG6" s="5"/>
      <c r="BH6" s="11">
        <f t="shared" si="16"/>
        <v>1001</v>
      </c>
      <c r="BI6" s="22"/>
      <c r="BJ6" s="5"/>
      <c r="BK6" s="11">
        <f t="shared" si="17"/>
        <v>1001</v>
      </c>
      <c r="BL6" s="22"/>
      <c r="BM6" s="5"/>
      <c r="BN6" s="11">
        <f t="shared" si="18"/>
        <v>1001</v>
      </c>
      <c r="BO6" s="22"/>
      <c r="BP6" s="5"/>
      <c r="BQ6" s="11">
        <f t="shared" si="19"/>
        <v>1001</v>
      </c>
    </row>
    <row r="7" spans="1:69" ht="15.75" x14ac:dyDescent="0.25">
      <c r="A7" s="24">
        <v>3</v>
      </c>
      <c r="B7" s="25" cm="1">
        <f t="array" ref="B7">SUMPRODUCT(SMALL((I7,L7,O7,R7,U7,X7,AA7,AD7,AG7,AJ7,AM7,AP7,AS7,AV7,AY7,BB7,BE7,BH7,BK7,BN7,BQ7),ROW($1:$6)))</f>
        <v>1329.1297591297591</v>
      </c>
      <c r="C7" s="6">
        <f t="shared" si="0"/>
        <v>16246.355565581373</v>
      </c>
      <c r="D7" s="27" t="s">
        <v>67</v>
      </c>
      <c r="E7" s="30" t="s">
        <v>68</v>
      </c>
      <c r="F7" s="46" t="s">
        <v>69</v>
      </c>
      <c r="G7" s="3"/>
      <c r="H7" s="5"/>
      <c r="I7" s="11">
        <f t="shared" si="1"/>
        <v>1001</v>
      </c>
      <c r="J7" s="3"/>
      <c r="K7" s="5">
        <v>1</v>
      </c>
      <c r="L7" s="11">
        <f t="shared" si="2"/>
        <v>45.454545454545453</v>
      </c>
      <c r="M7" s="3"/>
      <c r="N7" s="5">
        <v>6</v>
      </c>
      <c r="O7" s="11">
        <f t="shared" si="3"/>
        <v>153.84615384615384</v>
      </c>
      <c r="P7" s="3"/>
      <c r="Q7" s="5">
        <v>3</v>
      </c>
      <c r="R7" s="11">
        <f t="shared" si="4"/>
        <v>115.38461538461539</v>
      </c>
      <c r="S7" s="22"/>
      <c r="T7" s="5"/>
      <c r="U7" s="11">
        <f>IF(T7="",1001,T7*1000/U$4)</f>
        <v>1001</v>
      </c>
      <c r="V7" s="22"/>
      <c r="W7" s="5"/>
      <c r="X7" s="11">
        <f t="shared" si="5"/>
        <v>1001</v>
      </c>
      <c r="Y7" s="3"/>
      <c r="Z7" s="5"/>
      <c r="AA7" s="11">
        <f t="shared" si="6"/>
        <v>1001</v>
      </c>
      <c r="AB7" s="3"/>
      <c r="AC7" s="5"/>
      <c r="AD7" s="11">
        <f t="shared" si="7"/>
        <v>1001</v>
      </c>
      <c r="AE7" s="3"/>
      <c r="AF7" s="5"/>
      <c r="AG7" s="11">
        <f t="shared" si="8"/>
        <v>1001</v>
      </c>
      <c r="AH7" s="3"/>
      <c r="AI7" s="5">
        <v>6</v>
      </c>
      <c r="AJ7" s="11">
        <f t="shared" si="9"/>
        <v>250</v>
      </c>
      <c r="AK7" s="3"/>
      <c r="AL7" s="5">
        <v>8</v>
      </c>
      <c r="AM7" s="11">
        <f>IF(AL7="",1001,AL7*1000/AM$4)</f>
        <v>320</v>
      </c>
      <c r="AN7" s="3"/>
      <c r="AO7" s="5">
        <v>28</v>
      </c>
      <c r="AP7" s="11">
        <f t="shared" si="10"/>
        <v>903.22580645161293</v>
      </c>
      <c r="AQ7" s="3"/>
      <c r="AR7" s="5">
        <v>12</v>
      </c>
      <c r="AS7" s="11">
        <f t="shared" si="11"/>
        <v>444.44444444444446</v>
      </c>
      <c r="AT7" s="3"/>
      <c r="AU7" s="5"/>
      <c r="AV7" s="11">
        <f t="shared" si="12"/>
        <v>1001</v>
      </c>
      <c r="AW7" s="3"/>
      <c r="AX7" s="5"/>
      <c r="AY7" s="11">
        <f t="shared" si="13"/>
        <v>1001</v>
      </c>
      <c r="AZ7" s="3"/>
      <c r="BA7" s="5"/>
      <c r="BB7" s="11">
        <f t="shared" si="14"/>
        <v>1001</v>
      </c>
      <c r="BC7" s="3"/>
      <c r="BD7" s="5"/>
      <c r="BE7" s="11">
        <f t="shared" si="15"/>
        <v>1001</v>
      </c>
      <c r="BF7" s="3"/>
      <c r="BG7" s="5"/>
      <c r="BH7" s="11">
        <f t="shared" si="16"/>
        <v>1001</v>
      </c>
      <c r="BI7" s="3"/>
      <c r="BJ7" s="5"/>
      <c r="BK7" s="11">
        <f t="shared" si="17"/>
        <v>1001</v>
      </c>
      <c r="BL7" s="3"/>
      <c r="BM7" s="5"/>
      <c r="BN7" s="11">
        <f t="shared" si="18"/>
        <v>1001</v>
      </c>
      <c r="BO7" s="3"/>
      <c r="BP7" s="5"/>
      <c r="BQ7" s="11">
        <f t="shared" si="19"/>
        <v>1001</v>
      </c>
    </row>
    <row r="8" spans="1:69" ht="15.75" x14ac:dyDescent="0.25">
      <c r="A8" s="24">
        <v>4</v>
      </c>
      <c r="B8" s="25" cm="1">
        <f t="array" ref="B8">SUMPRODUCT(SMALL((I8,L8,O8,R8,U8,X8,AA8,AD8,AG8,AJ8,AM8,AP8,AS8,AV8,AY8,BB8,BE8,BH8,BK8,BN8,BQ8),ROW($1:$6)))</f>
        <v>1749.264773458322</v>
      </c>
      <c r="C8" s="6">
        <f t="shared" si="0"/>
        <v>15948.828632748937</v>
      </c>
      <c r="D8" s="27" t="s">
        <v>80</v>
      </c>
      <c r="E8" s="30" t="s">
        <v>31</v>
      </c>
      <c r="F8" s="46" t="s">
        <v>25</v>
      </c>
      <c r="G8" s="3"/>
      <c r="H8" s="5">
        <v>30</v>
      </c>
      <c r="I8" s="11">
        <f t="shared" si="1"/>
        <v>882.35294117647061</v>
      </c>
      <c r="J8" s="3"/>
      <c r="K8" s="5"/>
      <c r="L8" s="11">
        <f t="shared" si="2"/>
        <v>1001</v>
      </c>
      <c r="M8" s="3"/>
      <c r="N8" s="5">
        <v>3</v>
      </c>
      <c r="O8" s="11">
        <f t="shared" si="3"/>
        <v>76.92307692307692</v>
      </c>
      <c r="P8" s="3"/>
      <c r="Q8" s="5">
        <v>18</v>
      </c>
      <c r="R8" s="11">
        <f t="shared" si="4"/>
        <v>692.30769230769226</v>
      </c>
      <c r="S8" s="3"/>
      <c r="T8" s="5">
        <v>14</v>
      </c>
      <c r="U8" s="11">
        <f>IF(T8="",1001,T8*1000/U$4)</f>
        <v>350</v>
      </c>
      <c r="V8" s="3"/>
      <c r="W8" s="5">
        <v>13</v>
      </c>
      <c r="X8" s="11">
        <f t="shared" si="5"/>
        <v>419.35483870967744</v>
      </c>
      <c r="Y8" s="22"/>
      <c r="Z8" s="5">
        <v>10</v>
      </c>
      <c r="AA8" s="11">
        <f t="shared" si="6"/>
        <v>400</v>
      </c>
      <c r="AB8" s="3"/>
      <c r="AC8" s="5">
        <v>11</v>
      </c>
      <c r="AD8" s="11">
        <f t="shared" si="7"/>
        <v>354.83870967741933</v>
      </c>
      <c r="AE8" s="22"/>
      <c r="AF8" s="5"/>
      <c r="AG8" s="11">
        <f t="shared" si="8"/>
        <v>1001</v>
      </c>
      <c r="AH8" s="3"/>
      <c r="AI8" s="5"/>
      <c r="AJ8" s="11">
        <f t="shared" si="9"/>
        <v>1001</v>
      </c>
      <c r="AK8" s="3"/>
      <c r="AL8" s="5">
        <v>11</v>
      </c>
      <c r="AM8" s="11">
        <v>1001</v>
      </c>
      <c r="AN8" s="3"/>
      <c r="AO8" s="5">
        <v>19</v>
      </c>
      <c r="AP8" s="11">
        <f t="shared" si="10"/>
        <v>612.90322580645159</v>
      </c>
      <c r="AQ8" s="3"/>
      <c r="AR8" s="5">
        <v>4</v>
      </c>
      <c r="AS8" s="11">
        <f t="shared" si="11"/>
        <v>148.14814814814815</v>
      </c>
      <c r="AT8" s="3"/>
      <c r="AU8" s="5"/>
      <c r="AV8" s="11">
        <f t="shared" si="12"/>
        <v>1001</v>
      </c>
      <c r="AW8" s="3"/>
      <c r="AX8" s="5"/>
      <c r="AY8" s="11">
        <f t="shared" si="13"/>
        <v>1001</v>
      </c>
      <c r="AZ8" s="3"/>
      <c r="BA8" s="5"/>
      <c r="BB8" s="11">
        <f t="shared" si="14"/>
        <v>1001</v>
      </c>
      <c r="BC8" s="3"/>
      <c r="BD8" s="5"/>
      <c r="BE8" s="11">
        <f t="shared" si="15"/>
        <v>1001</v>
      </c>
      <c r="BF8" s="3"/>
      <c r="BG8" s="5"/>
      <c r="BH8" s="11">
        <f t="shared" si="16"/>
        <v>1001</v>
      </c>
      <c r="BI8" s="3"/>
      <c r="BJ8" s="5"/>
      <c r="BK8" s="11">
        <f t="shared" si="17"/>
        <v>1001</v>
      </c>
      <c r="BL8" s="3"/>
      <c r="BM8" s="5"/>
      <c r="BN8" s="11">
        <f t="shared" si="18"/>
        <v>1001</v>
      </c>
      <c r="BO8" s="3"/>
      <c r="BP8" s="5"/>
      <c r="BQ8" s="11">
        <f t="shared" si="19"/>
        <v>1001</v>
      </c>
    </row>
    <row r="9" spans="1:69" ht="15.75" x14ac:dyDescent="0.25">
      <c r="A9" s="24">
        <v>5</v>
      </c>
      <c r="B9" s="25" cm="1">
        <f t="array" ref="B9">SUMPRODUCT(SMALL((I9,L9,O9,R9,U9,X9,AA9,AD9,AG9,AJ9,AM9,AP9,AS9,AV9,AY9,BB9,BE9,BH9,BK9,BN9,BQ9),ROW($1:$6)))</f>
        <v>1776.3440860215053</v>
      </c>
      <c r="C9" s="6">
        <f t="shared" si="0"/>
        <v>16405.728701406122</v>
      </c>
      <c r="D9" s="27" t="s">
        <v>116</v>
      </c>
      <c r="E9" s="9" t="s">
        <v>82</v>
      </c>
      <c r="F9" s="46" t="s">
        <v>25</v>
      </c>
      <c r="G9" s="3"/>
      <c r="H9" s="5"/>
      <c r="I9" s="11">
        <f t="shared" si="1"/>
        <v>1001</v>
      </c>
      <c r="J9" s="3"/>
      <c r="K9" s="5"/>
      <c r="L9" s="11">
        <f t="shared" si="2"/>
        <v>1001</v>
      </c>
      <c r="M9" s="3"/>
      <c r="N9" s="5"/>
      <c r="O9" s="11">
        <f t="shared" si="3"/>
        <v>1001</v>
      </c>
      <c r="P9" s="3"/>
      <c r="Q9" s="5">
        <v>16</v>
      </c>
      <c r="R9" s="11">
        <f t="shared" si="4"/>
        <v>615.38461538461536</v>
      </c>
      <c r="S9" s="3"/>
      <c r="T9" s="5">
        <v>27</v>
      </c>
      <c r="U9" s="55">
        <v>1001</v>
      </c>
      <c r="V9" s="3"/>
      <c r="W9" s="5">
        <v>3</v>
      </c>
      <c r="X9" s="11">
        <f t="shared" si="5"/>
        <v>96.774193548387103</v>
      </c>
      <c r="Y9" s="3"/>
      <c r="Z9" s="5">
        <v>10</v>
      </c>
      <c r="AA9" s="11">
        <f t="shared" si="6"/>
        <v>400</v>
      </c>
      <c r="AB9" s="3"/>
      <c r="AC9" s="5">
        <v>8</v>
      </c>
      <c r="AD9" s="11">
        <f t="shared" si="7"/>
        <v>258.06451612903226</v>
      </c>
      <c r="AE9" s="3"/>
      <c r="AF9" s="5"/>
      <c r="AG9" s="11">
        <f t="shared" si="8"/>
        <v>1001</v>
      </c>
      <c r="AH9" s="3"/>
      <c r="AI9" s="5">
        <v>8</v>
      </c>
      <c r="AJ9" s="11">
        <f t="shared" si="9"/>
        <v>333.33333333333331</v>
      </c>
      <c r="AK9" s="3"/>
      <c r="AL9" s="5"/>
      <c r="AM9" s="11">
        <f t="shared" ref="AM9:AM40" si="20">IF(AL9="",1001,AL9*1000/AM$4)</f>
        <v>1001</v>
      </c>
      <c r="AN9" s="3"/>
      <c r="AO9" s="5">
        <v>11</v>
      </c>
      <c r="AP9" s="11">
        <f t="shared" si="10"/>
        <v>354.83870967741933</v>
      </c>
      <c r="AQ9" s="3"/>
      <c r="AR9" s="5">
        <v>9</v>
      </c>
      <c r="AS9" s="11">
        <f t="shared" si="11"/>
        <v>333.33333333333331</v>
      </c>
      <c r="AT9" s="3"/>
      <c r="AU9" s="5"/>
      <c r="AV9" s="11">
        <f t="shared" si="12"/>
        <v>1001</v>
      </c>
      <c r="AW9" s="3"/>
      <c r="AX9" s="5"/>
      <c r="AY9" s="11">
        <f t="shared" si="13"/>
        <v>1001</v>
      </c>
      <c r="AZ9" s="3"/>
      <c r="BA9" s="5"/>
      <c r="BB9" s="11">
        <f t="shared" si="14"/>
        <v>1001</v>
      </c>
      <c r="BC9" s="3"/>
      <c r="BD9" s="5"/>
      <c r="BE9" s="11">
        <f t="shared" si="15"/>
        <v>1001</v>
      </c>
      <c r="BF9" s="3"/>
      <c r="BG9" s="5"/>
      <c r="BH9" s="11">
        <f t="shared" si="16"/>
        <v>1001</v>
      </c>
      <c r="BI9" s="3"/>
      <c r="BJ9" s="5"/>
      <c r="BK9" s="11">
        <f t="shared" si="17"/>
        <v>1001</v>
      </c>
      <c r="BL9" s="3"/>
      <c r="BM9" s="5"/>
      <c r="BN9" s="11">
        <f t="shared" si="18"/>
        <v>1001</v>
      </c>
      <c r="BO9" s="3"/>
      <c r="BP9" s="5"/>
      <c r="BQ9" s="11">
        <f t="shared" si="19"/>
        <v>1001</v>
      </c>
    </row>
    <row r="10" spans="1:69" ht="15.75" x14ac:dyDescent="0.25">
      <c r="A10" s="24">
        <v>6</v>
      </c>
      <c r="B10" s="25" cm="1">
        <f t="array" ref="B10">SUMPRODUCT(SMALL((I10,L10,O10,R10,U10,X10,AA10,AD10,AG10,AJ10,AM10,AP10,AS10,AV10,AY10,BB10,BE10,BH10,BK10,BN10,BQ10),ROW($1:$6)))</f>
        <v>2241.0199646442529</v>
      </c>
      <c r="C10" s="6">
        <f t="shared" si="0"/>
        <v>17042.110873735161</v>
      </c>
      <c r="D10" s="27" t="s">
        <v>55</v>
      </c>
      <c r="E10" s="30" t="s">
        <v>81</v>
      </c>
      <c r="F10" s="46" t="s">
        <v>25</v>
      </c>
      <c r="G10" s="3"/>
      <c r="H10" s="5">
        <v>3</v>
      </c>
      <c r="I10" s="11">
        <f t="shared" si="1"/>
        <v>88.235294117647058</v>
      </c>
      <c r="J10" s="3"/>
      <c r="K10" s="5">
        <v>20</v>
      </c>
      <c r="L10" s="11">
        <f t="shared" si="2"/>
        <v>909.09090909090912</v>
      </c>
      <c r="M10" s="3"/>
      <c r="N10" s="5">
        <v>7</v>
      </c>
      <c r="O10" s="11">
        <f t="shared" si="3"/>
        <v>179.48717948717947</v>
      </c>
      <c r="P10" s="3"/>
      <c r="Q10" s="5">
        <v>26</v>
      </c>
      <c r="R10" s="11">
        <f t="shared" si="4"/>
        <v>1000</v>
      </c>
      <c r="S10" s="3"/>
      <c r="T10" s="5">
        <v>18</v>
      </c>
      <c r="U10" s="11">
        <f t="shared" ref="U10:U41" si="21">IF(T10="",1001,T10*1000/U$4)</f>
        <v>450</v>
      </c>
      <c r="V10" s="3"/>
      <c r="W10" s="5">
        <v>8</v>
      </c>
      <c r="X10" s="11">
        <f t="shared" si="5"/>
        <v>258.06451612903226</v>
      </c>
      <c r="Y10" s="3"/>
      <c r="Z10" s="5">
        <v>22</v>
      </c>
      <c r="AA10" s="11">
        <f t="shared" si="6"/>
        <v>880</v>
      </c>
      <c r="AB10" s="3"/>
      <c r="AC10" s="5">
        <v>22</v>
      </c>
      <c r="AD10" s="11">
        <f t="shared" si="7"/>
        <v>709.67741935483866</v>
      </c>
      <c r="AE10" s="3"/>
      <c r="AF10" s="5"/>
      <c r="AG10" s="11">
        <f t="shared" si="8"/>
        <v>1001</v>
      </c>
      <c r="AH10" s="3"/>
      <c r="AI10" s="5"/>
      <c r="AJ10" s="11">
        <f t="shared" si="9"/>
        <v>1001</v>
      </c>
      <c r="AK10" s="3"/>
      <c r="AL10" s="5"/>
      <c r="AM10" s="11">
        <f t="shared" si="20"/>
        <v>1001</v>
      </c>
      <c r="AN10" s="3"/>
      <c r="AO10" s="5"/>
      <c r="AP10" s="11">
        <f t="shared" si="10"/>
        <v>1001</v>
      </c>
      <c r="AQ10" s="3"/>
      <c r="AR10" s="5">
        <v>15</v>
      </c>
      <c r="AS10" s="11">
        <f t="shared" si="11"/>
        <v>555.55555555555554</v>
      </c>
      <c r="AT10" s="3"/>
      <c r="AU10" s="5"/>
      <c r="AV10" s="11">
        <f t="shared" si="12"/>
        <v>1001</v>
      </c>
      <c r="AW10" s="3"/>
      <c r="AX10" s="5"/>
      <c r="AY10" s="11">
        <f t="shared" si="13"/>
        <v>1001</v>
      </c>
      <c r="AZ10" s="3"/>
      <c r="BA10" s="5"/>
      <c r="BB10" s="11">
        <f t="shared" si="14"/>
        <v>1001</v>
      </c>
      <c r="BC10" s="3"/>
      <c r="BD10" s="5"/>
      <c r="BE10" s="11">
        <f t="shared" si="15"/>
        <v>1001</v>
      </c>
      <c r="BF10" s="3"/>
      <c r="BG10" s="5"/>
      <c r="BH10" s="11">
        <f t="shared" si="16"/>
        <v>1001</v>
      </c>
      <c r="BI10" s="3"/>
      <c r="BJ10" s="5"/>
      <c r="BK10" s="11">
        <f t="shared" si="17"/>
        <v>1001</v>
      </c>
      <c r="BL10" s="3"/>
      <c r="BM10" s="5"/>
      <c r="BN10" s="11">
        <f t="shared" si="18"/>
        <v>1001</v>
      </c>
      <c r="BO10" s="3"/>
      <c r="BP10" s="5"/>
      <c r="BQ10" s="11">
        <f t="shared" si="19"/>
        <v>1001</v>
      </c>
    </row>
    <row r="11" spans="1:69" ht="15.75" x14ac:dyDescent="0.25">
      <c r="A11" s="24">
        <v>7</v>
      </c>
      <c r="B11" s="25" cm="1">
        <f t="array" ref="B11">SUMPRODUCT(SMALL((I11,L11,O11,R11,U11,X11,AA11,AD11,AG11,AJ11,AM11,AP11,AS11,AV11,AY11,BB11,BE11,BH11,BK11,BN11,BQ11),ROW($1:$6)))</f>
        <v>2358.6559139784945</v>
      </c>
      <c r="C11" s="6">
        <f t="shared" si="0"/>
        <v>16988.040529363108</v>
      </c>
      <c r="D11" s="27" t="s">
        <v>75</v>
      </c>
      <c r="E11" s="30" t="s">
        <v>2</v>
      </c>
      <c r="F11" s="46" t="s">
        <v>69</v>
      </c>
      <c r="G11" s="3"/>
      <c r="H11" s="5"/>
      <c r="I11" s="11">
        <f t="shared" si="1"/>
        <v>1001</v>
      </c>
      <c r="J11" s="3"/>
      <c r="K11" s="5"/>
      <c r="L11" s="11">
        <f t="shared" si="2"/>
        <v>1001</v>
      </c>
      <c r="M11" s="3"/>
      <c r="N11" s="5">
        <v>24</v>
      </c>
      <c r="O11" s="11">
        <f t="shared" si="3"/>
        <v>615.38461538461536</v>
      </c>
      <c r="P11" s="3"/>
      <c r="Q11" s="5">
        <v>13</v>
      </c>
      <c r="R11" s="11">
        <f t="shared" si="4"/>
        <v>500</v>
      </c>
      <c r="S11" s="3"/>
      <c r="T11" s="5"/>
      <c r="U11" s="11">
        <f t="shared" si="21"/>
        <v>1001</v>
      </c>
      <c r="V11" s="3"/>
      <c r="W11" s="5">
        <v>19</v>
      </c>
      <c r="X11" s="11">
        <f t="shared" si="5"/>
        <v>612.90322580645159</v>
      </c>
      <c r="Y11" s="3"/>
      <c r="Z11" s="5"/>
      <c r="AA11" s="11">
        <f t="shared" si="6"/>
        <v>1001</v>
      </c>
      <c r="AB11" s="3"/>
      <c r="AC11" s="5">
        <v>12</v>
      </c>
      <c r="AD11" s="11">
        <f t="shared" si="7"/>
        <v>387.09677419354841</v>
      </c>
      <c r="AE11" s="3"/>
      <c r="AF11" s="5"/>
      <c r="AG11" s="11">
        <f t="shared" si="8"/>
        <v>1001</v>
      </c>
      <c r="AH11" s="3"/>
      <c r="AI11" s="5">
        <v>5</v>
      </c>
      <c r="AJ11" s="11">
        <f t="shared" si="9"/>
        <v>208.33333333333334</v>
      </c>
      <c r="AK11" s="3"/>
      <c r="AL11" s="5">
        <v>9</v>
      </c>
      <c r="AM11" s="11">
        <f t="shared" si="20"/>
        <v>360</v>
      </c>
      <c r="AN11" s="3"/>
      <c r="AO11" s="5">
        <v>9</v>
      </c>
      <c r="AP11" s="11">
        <f t="shared" si="10"/>
        <v>290.32258064516128</v>
      </c>
      <c r="AQ11" s="3"/>
      <c r="AR11" s="5"/>
      <c r="AS11" s="11">
        <f t="shared" si="11"/>
        <v>1001</v>
      </c>
      <c r="AT11" s="3"/>
      <c r="AU11" s="5"/>
      <c r="AV11" s="11">
        <f t="shared" si="12"/>
        <v>1001</v>
      </c>
      <c r="AW11" s="3"/>
      <c r="AX11" s="5"/>
      <c r="AY11" s="11">
        <f t="shared" si="13"/>
        <v>1001</v>
      </c>
      <c r="AZ11" s="3"/>
      <c r="BA11" s="5"/>
      <c r="BB11" s="11">
        <f t="shared" si="14"/>
        <v>1001</v>
      </c>
      <c r="BC11" s="3"/>
      <c r="BD11" s="5"/>
      <c r="BE11" s="11">
        <f t="shared" si="15"/>
        <v>1001</v>
      </c>
      <c r="BF11" s="3"/>
      <c r="BG11" s="5"/>
      <c r="BH11" s="11">
        <f t="shared" si="16"/>
        <v>1001</v>
      </c>
      <c r="BI11" s="3"/>
      <c r="BJ11" s="5"/>
      <c r="BK11" s="11">
        <f t="shared" si="17"/>
        <v>1001</v>
      </c>
      <c r="BL11" s="3"/>
      <c r="BM11" s="5"/>
      <c r="BN11" s="11">
        <f t="shared" si="18"/>
        <v>1001</v>
      </c>
      <c r="BO11" s="3"/>
      <c r="BP11" s="5"/>
      <c r="BQ11" s="11">
        <f t="shared" si="19"/>
        <v>1001</v>
      </c>
    </row>
    <row r="12" spans="1:69" ht="15.75" x14ac:dyDescent="0.25">
      <c r="A12" s="24">
        <v>8</v>
      </c>
      <c r="B12" s="25" cm="1">
        <f t="array" ref="B12">SUMPRODUCT(SMALL((I12,L12,O12,R12,U12,X12,AA12,AD12,AG12,AJ12,AM12,AP12,AS12,AV12,AY12,BB12,BE12,BH12,BK12,BN12,BQ12),ROW($1:$6)))</f>
        <v>2615.9346567411085</v>
      </c>
      <c r="C12" s="6">
        <f t="shared" si="0"/>
        <v>16901.725576693319</v>
      </c>
      <c r="D12" s="27" t="s">
        <v>77</v>
      </c>
      <c r="E12" s="30" t="s">
        <v>48</v>
      </c>
      <c r="F12" s="46" t="s">
        <v>30</v>
      </c>
      <c r="G12" s="3"/>
      <c r="H12" s="5">
        <v>17</v>
      </c>
      <c r="I12" s="11">
        <f t="shared" si="1"/>
        <v>500</v>
      </c>
      <c r="J12" s="3"/>
      <c r="K12" s="5"/>
      <c r="L12" s="11">
        <f t="shared" si="2"/>
        <v>1001</v>
      </c>
      <c r="M12" s="3"/>
      <c r="N12" s="5">
        <v>8</v>
      </c>
      <c r="O12" s="11">
        <f t="shared" si="3"/>
        <v>205.12820512820514</v>
      </c>
      <c r="P12" s="3"/>
      <c r="Q12" s="5">
        <v>22</v>
      </c>
      <c r="R12" s="11">
        <v>1000</v>
      </c>
      <c r="S12" s="3"/>
      <c r="T12" s="5">
        <v>20</v>
      </c>
      <c r="U12" s="11">
        <f t="shared" si="21"/>
        <v>500</v>
      </c>
      <c r="V12" s="3"/>
      <c r="W12" s="5"/>
      <c r="X12" s="11">
        <f t="shared" si="5"/>
        <v>1001</v>
      </c>
      <c r="Y12" s="3"/>
      <c r="Z12" s="5">
        <v>14</v>
      </c>
      <c r="AA12" s="11">
        <f t="shared" si="6"/>
        <v>560</v>
      </c>
      <c r="AB12" s="3"/>
      <c r="AC12" s="5">
        <v>7</v>
      </c>
      <c r="AD12" s="11">
        <f t="shared" si="7"/>
        <v>225.80645161290323</v>
      </c>
      <c r="AE12" s="3"/>
      <c r="AF12" s="5"/>
      <c r="AG12" s="11">
        <f t="shared" si="8"/>
        <v>1001</v>
      </c>
      <c r="AH12" s="3"/>
      <c r="AI12" s="5">
        <v>15</v>
      </c>
      <c r="AJ12" s="11">
        <f t="shared" si="9"/>
        <v>625</v>
      </c>
      <c r="AK12" s="3"/>
      <c r="AL12" s="5">
        <v>25</v>
      </c>
      <c r="AM12" s="11">
        <f t="shared" si="20"/>
        <v>1000</v>
      </c>
      <c r="AN12" s="3"/>
      <c r="AO12" s="5">
        <v>20</v>
      </c>
      <c r="AP12" s="11">
        <f t="shared" si="10"/>
        <v>645.16129032258061</v>
      </c>
      <c r="AQ12" s="3"/>
      <c r="AR12" s="5">
        <v>17</v>
      </c>
      <c r="AS12" s="11">
        <f t="shared" si="11"/>
        <v>629.62962962962968</v>
      </c>
      <c r="AT12" s="3"/>
      <c r="AU12" s="5"/>
      <c r="AV12" s="11">
        <f t="shared" si="12"/>
        <v>1001</v>
      </c>
      <c r="AW12" s="3"/>
      <c r="AX12" s="5"/>
      <c r="AY12" s="11">
        <f t="shared" si="13"/>
        <v>1001</v>
      </c>
      <c r="AZ12" s="3"/>
      <c r="BA12" s="5"/>
      <c r="BB12" s="11">
        <f t="shared" si="14"/>
        <v>1001</v>
      </c>
      <c r="BC12" s="3"/>
      <c r="BD12" s="5"/>
      <c r="BE12" s="11">
        <f t="shared" si="15"/>
        <v>1001</v>
      </c>
      <c r="BF12" s="3"/>
      <c r="BG12" s="5"/>
      <c r="BH12" s="11">
        <f t="shared" si="16"/>
        <v>1001</v>
      </c>
      <c r="BI12" s="3"/>
      <c r="BJ12" s="5"/>
      <c r="BK12" s="11">
        <f t="shared" si="17"/>
        <v>1001</v>
      </c>
      <c r="BL12" s="3"/>
      <c r="BM12" s="5"/>
      <c r="BN12" s="11">
        <f t="shared" si="18"/>
        <v>1001</v>
      </c>
      <c r="BO12" s="3"/>
      <c r="BP12" s="5"/>
      <c r="BQ12" s="11">
        <f t="shared" si="19"/>
        <v>1001</v>
      </c>
    </row>
    <row r="13" spans="1:69" ht="15.75" x14ac:dyDescent="0.25">
      <c r="A13" s="24">
        <v>9</v>
      </c>
      <c r="B13" s="25" cm="1">
        <f t="array" ref="B13">SUMPRODUCT(SMALL((I13,L13,O13,R13,U13,X13,AA13,AD13,AG13,AJ13,AM13,AP13,AS13,AV13,AY13,BB13,BE13,BH13,BK13,BN13,BQ13),ROW($1:$6)))</f>
        <v>2656.3527750624526</v>
      </c>
      <c r="C13" s="6">
        <f t="shared" si="0"/>
        <v>17475.804387965676</v>
      </c>
      <c r="D13" s="27" t="s">
        <v>10</v>
      </c>
      <c r="E13" s="30" t="s">
        <v>11</v>
      </c>
      <c r="F13" s="46" t="s">
        <v>69</v>
      </c>
      <c r="G13" s="3"/>
      <c r="H13" s="5"/>
      <c r="I13" s="11">
        <f t="shared" si="1"/>
        <v>1001</v>
      </c>
      <c r="J13" s="3"/>
      <c r="K13" s="5">
        <v>16</v>
      </c>
      <c r="L13" s="11">
        <f t="shared" si="2"/>
        <v>727.27272727272725</v>
      </c>
      <c r="M13" s="3"/>
      <c r="N13" s="5"/>
      <c r="O13" s="11">
        <f t="shared" si="3"/>
        <v>1001</v>
      </c>
      <c r="P13" s="3"/>
      <c r="Q13" s="5">
        <v>26</v>
      </c>
      <c r="R13" s="11">
        <f t="shared" ref="R13:R25" si="22">IF(Q13="",1001,Q13*1000/R$4)</f>
        <v>1000</v>
      </c>
      <c r="S13" s="3"/>
      <c r="T13" s="5"/>
      <c r="U13" s="11">
        <f t="shared" si="21"/>
        <v>1001</v>
      </c>
      <c r="V13" s="3"/>
      <c r="W13" s="5">
        <v>5</v>
      </c>
      <c r="X13" s="11">
        <f t="shared" si="5"/>
        <v>161.29032258064515</v>
      </c>
      <c r="Y13" s="3"/>
      <c r="Z13" s="5">
        <v>1</v>
      </c>
      <c r="AA13" s="11">
        <f t="shared" si="6"/>
        <v>40</v>
      </c>
      <c r="AB13" s="3"/>
      <c r="AC13" s="5">
        <v>25</v>
      </c>
      <c r="AD13" s="11">
        <f t="shared" si="7"/>
        <v>806.45161290322585</v>
      </c>
      <c r="AE13" s="3"/>
      <c r="AF13" s="5"/>
      <c r="AG13" s="11">
        <f t="shared" si="8"/>
        <v>1001</v>
      </c>
      <c r="AH13" s="3"/>
      <c r="AI13" s="5"/>
      <c r="AJ13" s="11">
        <f t="shared" si="9"/>
        <v>1001</v>
      </c>
      <c r="AK13" s="3"/>
      <c r="AL13" s="5">
        <v>17</v>
      </c>
      <c r="AM13" s="11">
        <f t="shared" si="20"/>
        <v>680</v>
      </c>
      <c r="AN13" s="3"/>
      <c r="AO13" s="5">
        <v>21</v>
      </c>
      <c r="AP13" s="11">
        <f t="shared" si="10"/>
        <v>677.41935483870964</v>
      </c>
      <c r="AQ13" s="3"/>
      <c r="AR13" s="5">
        <v>10</v>
      </c>
      <c r="AS13" s="11">
        <f t="shared" si="11"/>
        <v>370.37037037037038</v>
      </c>
      <c r="AT13" s="3"/>
      <c r="AU13" s="5"/>
      <c r="AV13" s="11">
        <f t="shared" si="12"/>
        <v>1001</v>
      </c>
      <c r="AW13" s="3"/>
      <c r="AX13" s="5"/>
      <c r="AY13" s="11">
        <f t="shared" si="13"/>
        <v>1001</v>
      </c>
      <c r="AZ13" s="3"/>
      <c r="BA13" s="5"/>
      <c r="BB13" s="11">
        <f t="shared" si="14"/>
        <v>1001</v>
      </c>
      <c r="BC13" s="3"/>
      <c r="BD13" s="5"/>
      <c r="BE13" s="11">
        <f t="shared" si="15"/>
        <v>1001</v>
      </c>
      <c r="BF13" s="3"/>
      <c r="BG13" s="5"/>
      <c r="BH13" s="11">
        <f t="shared" si="16"/>
        <v>1001</v>
      </c>
      <c r="BI13" s="3"/>
      <c r="BJ13" s="5"/>
      <c r="BK13" s="11">
        <f t="shared" si="17"/>
        <v>1001</v>
      </c>
      <c r="BL13" s="3"/>
      <c r="BM13" s="5"/>
      <c r="BN13" s="11">
        <f t="shared" si="18"/>
        <v>1001</v>
      </c>
      <c r="BO13" s="3"/>
      <c r="BP13" s="5"/>
      <c r="BQ13" s="11">
        <f t="shared" si="19"/>
        <v>1001</v>
      </c>
    </row>
    <row r="14" spans="1:69" ht="15.75" x14ac:dyDescent="0.25">
      <c r="A14" s="24">
        <v>10</v>
      </c>
      <c r="B14" s="25" cm="1">
        <f t="array" ref="B14">SUMPRODUCT(SMALL((I14,L14,O14,R14,U14,X14,AA14,AD14,AG14,AJ14,AM14,AP14,AS14,AV14,AY14,BB14,BE14,BH14,BK14,BN14,BQ14),ROW($1:$6)))</f>
        <v>2941.8734491315136</v>
      </c>
      <c r="C14" s="6">
        <f t="shared" si="0"/>
        <v>17956.873449131512</v>
      </c>
      <c r="D14" s="27" t="s">
        <v>14</v>
      </c>
      <c r="E14" s="30" t="s">
        <v>2</v>
      </c>
      <c r="F14" s="46" t="s">
        <v>25</v>
      </c>
      <c r="G14" s="3"/>
      <c r="H14" s="5"/>
      <c r="I14" s="11">
        <f t="shared" si="1"/>
        <v>1001</v>
      </c>
      <c r="J14" s="3"/>
      <c r="K14" s="5">
        <v>22</v>
      </c>
      <c r="L14" s="11">
        <f t="shared" si="2"/>
        <v>1000</v>
      </c>
      <c r="M14" s="3"/>
      <c r="N14" s="5">
        <v>21</v>
      </c>
      <c r="O14" s="11">
        <f t="shared" si="3"/>
        <v>538.46153846153845</v>
      </c>
      <c r="P14" s="3"/>
      <c r="Q14" s="5">
        <v>9</v>
      </c>
      <c r="R14" s="11">
        <f t="shared" si="22"/>
        <v>346.15384615384613</v>
      </c>
      <c r="S14" s="3"/>
      <c r="T14" s="5">
        <v>1</v>
      </c>
      <c r="U14" s="11">
        <f t="shared" si="21"/>
        <v>25</v>
      </c>
      <c r="V14" s="3"/>
      <c r="W14" s="5">
        <v>17</v>
      </c>
      <c r="X14" s="11">
        <f t="shared" si="5"/>
        <v>548.38709677419354</v>
      </c>
      <c r="Y14" s="3"/>
      <c r="Z14" s="5"/>
      <c r="AA14" s="11">
        <f t="shared" si="6"/>
        <v>1001</v>
      </c>
      <c r="AB14" s="3"/>
      <c r="AC14" s="5"/>
      <c r="AD14" s="11">
        <f t="shared" si="7"/>
        <v>1001</v>
      </c>
      <c r="AE14" s="3"/>
      <c r="AF14" s="5"/>
      <c r="AG14" s="11">
        <f t="shared" si="8"/>
        <v>1001</v>
      </c>
      <c r="AH14" s="3"/>
      <c r="AI14" s="5"/>
      <c r="AJ14" s="11">
        <f t="shared" si="9"/>
        <v>1001</v>
      </c>
      <c r="AK14" s="3"/>
      <c r="AL14" s="5"/>
      <c r="AM14" s="11">
        <f t="shared" si="20"/>
        <v>1001</v>
      </c>
      <c r="AN14" s="3"/>
      <c r="AO14" s="5">
        <v>15</v>
      </c>
      <c r="AP14" s="11">
        <f t="shared" si="10"/>
        <v>483.87096774193549</v>
      </c>
      <c r="AQ14" s="3"/>
      <c r="AR14" s="5"/>
      <c r="AS14" s="11">
        <f t="shared" si="11"/>
        <v>1001</v>
      </c>
      <c r="AT14" s="22"/>
      <c r="AU14" s="5"/>
      <c r="AV14" s="11">
        <f t="shared" si="12"/>
        <v>1001</v>
      </c>
      <c r="AW14" s="22"/>
      <c r="AX14" s="5"/>
      <c r="AY14" s="11">
        <f t="shared" si="13"/>
        <v>1001</v>
      </c>
      <c r="AZ14" s="22"/>
      <c r="BA14" s="5"/>
      <c r="BB14" s="11">
        <f t="shared" si="14"/>
        <v>1001</v>
      </c>
      <c r="BC14" s="3"/>
      <c r="BD14" s="5"/>
      <c r="BE14" s="11">
        <f t="shared" si="15"/>
        <v>1001</v>
      </c>
      <c r="BF14" s="3"/>
      <c r="BG14" s="5"/>
      <c r="BH14" s="11">
        <f t="shared" si="16"/>
        <v>1001</v>
      </c>
      <c r="BI14" s="3"/>
      <c r="BJ14" s="5"/>
      <c r="BK14" s="11">
        <f t="shared" si="17"/>
        <v>1001</v>
      </c>
      <c r="BL14" s="3"/>
      <c r="BM14" s="5"/>
      <c r="BN14" s="11">
        <f t="shared" si="18"/>
        <v>1001</v>
      </c>
      <c r="BO14" s="3"/>
      <c r="BP14" s="5"/>
      <c r="BQ14" s="11">
        <f t="shared" si="19"/>
        <v>1001</v>
      </c>
    </row>
    <row r="15" spans="1:69" ht="15.75" x14ac:dyDescent="0.25">
      <c r="A15" s="24">
        <v>11</v>
      </c>
      <c r="B15" s="25" cm="1">
        <f t="array" ref="B15">SUMPRODUCT(SMALL((I15,L15,O15,R15,U15,X15,AA15,AD15,AG15,AJ15,AM15,AP15,AS15,AV15,AY15,BB15,BE15,BH15,BK15,BN15,BQ15),ROW($1:$6)))</f>
        <v>2988.4797766012184</v>
      </c>
      <c r="C15" s="6">
        <f t="shared" si="0"/>
        <v>18003.47977660122</v>
      </c>
      <c r="D15" s="27" t="s">
        <v>126</v>
      </c>
      <c r="E15" s="30" t="s">
        <v>127</v>
      </c>
      <c r="F15" s="46" t="s">
        <v>25</v>
      </c>
      <c r="G15" s="3"/>
      <c r="H15" s="5">
        <v>32</v>
      </c>
      <c r="I15" s="11">
        <f t="shared" si="1"/>
        <v>941.17647058823525</v>
      </c>
      <c r="J15" s="3"/>
      <c r="K15" s="5">
        <v>19</v>
      </c>
      <c r="L15" s="11">
        <f t="shared" si="2"/>
        <v>863.63636363636363</v>
      </c>
      <c r="M15" s="3"/>
      <c r="N15" s="5"/>
      <c r="O15" s="11">
        <f t="shared" si="3"/>
        <v>1001</v>
      </c>
      <c r="P15" s="3"/>
      <c r="Q15" s="5">
        <v>4</v>
      </c>
      <c r="R15" s="11">
        <f t="shared" si="22"/>
        <v>153.84615384615384</v>
      </c>
      <c r="S15" s="3"/>
      <c r="T15" s="5"/>
      <c r="U15" s="11">
        <f t="shared" si="21"/>
        <v>1001</v>
      </c>
      <c r="V15" s="3"/>
      <c r="W15" s="5"/>
      <c r="X15" s="11">
        <f t="shared" si="5"/>
        <v>1001</v>
      </c>
      <c r="Y15" s="3"/>
      <c r="Z15" s="5"/>
      <c r="AA15" s="11">
        <f t="shared" si="6"/>
        <v>1001</v>
      </c>
      <c r="AB15" s="3"/>
      <c r="AC15" s="5"/>
      <c r="AD15" s="11">
        <f t="shared" si="7"/>
        <v>1001</v>
      </c>
      <c r="AE15" s="3"/>
      <c r="AF15" s="5"/>
      <c r="AG15" s="11">
        <f t="shared" si="8"/>
        <v>1001</v>
      </c>
      <c r="AH15" s="3"/>
      <c r="AI15" s="5"/>
      <c r="AJ15" s="11">
        <f t="shared" si="9"/>
        <v>1001</v>
      </c>
      <c r="AK15" s="3"/>
      <c r="AL15" s="5">
        <v>2</v>
      </c>
      <c r="AM15" s="11">
        <f t="shared" si="20"/>
        <v>80</v>
      </c>
      <c r="AN15" s="3"/>
      <c r="AO15" s="5">
        <v>26</v>
      </c>
      <c r="AP15" s="11">
        <f t="shared" si="10"/>
        <v>838.70967741935488</v>
      </c>
      <c r="AQ15" s="3"/>
      <c r="AR15" s="5">
        <v>3</v>
      </c>
      <c r="AS15" s="11">
        <f t="shared" si="11"/>
        <v>111.11111111111111</v>
      </c>
      <c r="AT15" s="3"/>
      <c r="AU15" s="5"/>
      <c r="AV15" s="11">
        <f t="shared" si="12"/>
        <v>1001</v>
      </c>
      <c r="AW15" s="3"/>
      <c r="AX15" s="5"/>
      <c r="AY15" s="11">
        <f t="shared" si="13"/>
        <v>1001</v>
      </c>
      <c r="AZ15" s="3"/>
      <c r="BA15" s="5"/>
      <c r="BB15" s="11">
        <f t="shared" si="14"/>
        <v>1001</v>
      </c>
      <c r="BC15" s="3"/>
      <c r="BD15" s="5"/>
      <c r="BE15" s="11">
        <f t="shared" si="15"/>
        <v>1001</v>
      </c>
      <c r="BF15" s="3"/>
      <c r="BG15" s="5"/>
      <c r="BH15" s="11">
        <f t="shared" si="16"/>
        <v>1001</v>
      </c>
      <c r="BI15" s="3"/>
      <c r="BJ15" s="5"/>
      <c r="BK15" s="11">
        <f t="shared" si="17"/>
        <v>1001</v>
      </c>
      <c r="BL15" s="3"/>
      <c r="BM15" s="5"/>
      <c r="BN15" s="11">
        <f t="shared" si="18"/>
        <v>1001</v>
      </c>
      <c r="BO15" s="3"/>
      <c r="BP15" s="5"/>
      <c r="BQ15" s="11">
        <f t="shared" si="19"/>
        <v>1001</v>
      </c>
    </row>
    <row r="16" spans="1:69" ht="15.75" x14ac:dyDescent="0.25">
      <c r="A16" s="24">
        <v>12</v>
      </c>
      <c r="B16" s="25" cm="1">
        <f t="array" ref="B16">SUMPRODUCT(SMALL((I16,L16,O16,R16,U16,X16,AA16,AD16,AG16,AJ16,AM16,AP16,AS16,AV16,AY16,BB16,BE16,BH16,BK16,BN16,BQ16),ROW($1:$6)))</f>
        <v>3101.786358205713</v>
      </c>
      <c r="C16" s="6">
        <f t="shared" si="0"/>
        <v>18116.786358205711</v>
      </c>
      <c r="D16" s="27" t="s">
        <v>65</v>
      </c>
      <c r="E16" s="30" t="s">
        <v>48</v>
      </c>
      <c r="F16" s="51" t="s">
        <v>25</v>
      </c>
      <c r="G16" s="3"/>
      <c r="H16" s="5"/>
      <c r="I16" s="11">
        <f t="shared" si="1"/>
        <v>1001</v>
      </c>
      <c r="J16" s="3"/>
      <c r="K16" s="5">
        <v>7</v>
      </c>
      <c r="L16" s="11">
        <f t="shared" si="2"/>
        <v>318.18181818181819</v>
      </c>
      <c r="M16" s="3"/>
      <c r="N16" s="5"/>
      <c r="O16" s="11">
        <f t="shared" si="3"/>
        <v>1001</v>
      </c>
      <c r="P16" s="3"/>
      <c r="Q16" s="5"/>
      <c r="R16" s="11">
        <f t="shared" si="22"/>
        <v>1001</v>
      </c>
      <c r="S16" s="3"/>
      <c r="T16" s="5"/>
      <c r="U16" s="11">
        <f t="shared" si="21"/>
        <v>1001</v>
      </c>
      <c r="V16" s="3"/>
      <c r="W16" s="5">
        <v>6</v>
      </c>
      <c r="X16" s="11">
        <f t="shared" si="5"/>
        <v>193.54838709677421</v>
      </c>
      <c r="Y16" s="3"/>
      <c r="Z16" s="5">
        <v>23</v>
      </c>
      <c r="AA16" s="11">
        <f t="shared" si="6"/>
        <v>920</v>
      </c>
      <c r="AB16" s="3"/>
      <c r="AC16" s="5">
        <v>15</v>
      </c>
      <c r="AD16" s="11">
        <f t="shared" si="7"/>
        <v>483.87096774193549</v>
      </c>
      <c r="AE16" s="3"/>
      <c r="AF16" s="5"/>
      <c r="AG16" s="11">
        <f t="shared" si="8"/>
        <v>1001</v>
      </c>
      <c r="AH16" s="3"/>
      <c r="AI16" s="5"/>
      <c r="AJ16" s="11">
        <f t="shared" si="9"/>
        <v>1001</v>
      </c>
      <c r="AK16" s="3"/>
      <c r="AL16" s="5"/>
      <c r="AM16" s="11">
        <f t="shared" si="20"/>
        <v>1001</v>
      </c>
      <c r="AN16" s="3"/>
      <c r="AO16" s="5"/>
      <c r="AP16" s="11">
        <f t="shared" si="10"/>
        <v>1001</v>
      </c>
      <c r="AQ16" s="3"/>
      <c r="AR16" s="5">
        <v>5</v>
      </c>
      <c r="AS16" s="11">
        <f t="shared" si="11"/>
        <v>185.18518518518519</v>
      </c>
      <c r="AT16" s="3"/>
      <c r="AU16" s="5"/>
      <c r="AV16" s="11">
        <f t="shared" si="12"/>
        <v>1001</v>
      </c>
      <c r="AW16" s="3"/>
      <c r="AX16" s="5"/>
      <c r="AY16" s="11">
        <f t="shared" si="13"/>
        <v>1001</v>
      </c>
      <c r="AZ16" s="3"/>
      <c r="BA16" s="5"/>
      <c r="BB16" s="11">
        <f t="shared" si="14"/>
        <v>1001</v>
      </c>
      <c r="BC16" s="3"/>
      <c r="BD16" s="5"/>
      <c r="BE16" s="11">
        <f t="shared" si="15"/>
        <v>1001</v>
      </c>
      <c r="BF16" s="3"/>
      <c r="BG16" s="5"/>
      <c r="BH16" s="11">
        <f t="shared" si="16"/>
        <v>1001</v>
      </c>
      <c r="BI16" s="3"/>
      <c r="BJ16" s="5"/>
      <c r="BK16" s="11">
        <f t="shared" si="17"/>
        <v>1001</v>
      </c>
      <c r="BL16" s="3"/>
      <c r="BM16" s="5"/>
      <c r="BN16" s="11">
        <f t="shared" si="18"/>
        <v>1001</v>
      </c>
      <c r="BO16" s="3"/>
      <c r="BP16" s="5"/>
      <c r="BQ16" s="11">
        <f t="shared" si="19"/>
        <v>1001</v>
      </c>
    </row>
    <row r="17" spans="1:69" ht="15.75" x14ac:dyDescent="0.25">
      <c r="A17" s="24">
        <v>13</v>
      </c>
      <c r="B17" s="25" cm="1">
        <f t="array" ref="B17">SUMPRODUCT(SMALL((I17,L17,O17,R17,U17,X17,AA17,AD17,AG17,AJ17,AM17,AP17,AS17,AV17,AY17,BB17,BE17,BH17,BK17,BN17,BQ17),ROW($1:$6)))</f>
        <v>3406.4494720965308</v>
      </c>
      <c r="C17" s="6">
        <f t="shared" si="0"/>
        <v>18421.44947209653</v>
      </c>
      <c r="D17" s="27" t="s">
        <v>51</v>
      </c>
      <c r="E17" s="30" t="s">
        <v>52</v>
      </c>
      <c r="F17" s="51" t="s">
        <v>37</v>
      </c>
      <c r="G17" s="3"/>
      <c r="H17" s="5">
        <v>26</v>
      </c>
      <c r="I17" s="11">
        <f t="shared" si="1"/>
        <v>764.70588235294122</v>
      </c>
      <c r="J17" s="3"/>
      <c r="K17" s="5"/>
      <c r="L17" s="11">
        <f t="shared" si="2"/>
        <v>1001</v>
      </c>
      <c r="M17" s="3"/>
      <c r="N17" s="5">
        <v>14</v>
      </c>
      <c r="O17" s="11">
        <f t="shared" si="3"/>
        <v>358.97435897435895</v>
      </c>
      <c r="P17" s="3"/>
      <c r="Q17" s="5">
        <v>6</v>
      </c>
      <c r="R17" s="11">
        <f t="shared" si="22"/>
        <v>230.76923076923077</v>
      </c>
      <c r="S17" s="3"/>
      <c r="T17" s="5">
        <v>2</v>
      </c>
      <c r="U17" s="11">
        <f t="shared" si="21"/>
        <v>50</v>
      </c>
      <c r="V17" s="3"/>
      <c r="W17" s="5"/>
      <c r="X17" s="11">
        <f t="shared" si="5"/>
        <v>1001</v>
      </c>
      <c r="Y17" s="3"/>
      <c r="Z17" s="5"/>
      <c r="AA17" s="11">
        <f t="shared" si="6"/>
        <v>1001</v>
      </c>
      <c r="AB17" s="3"/>
      <c r="AC17" s="5"/>
      <c r="AD17" s="11">
        <f t="shared" si="7"/>
        <v>1001</v>
      </c>
      <c r="AE17" s="3"/>
      <c r="AF17" s="5"/>
      <c r="AG17" s="11">
        <f t="shared" si="8"/>
        <v>1001</v>
      </c>
      <c r="AH17" s="3"/>
      <c r="AI17" s="5"/>
      <c r="AJ17" s="11">
        <f t="shared" si="9"/>
        <v>1001</v>
      </c>
      <c r="AK17" s="3"/>
      <c r="AL17" s="5"/>
      <c r="AM17" s="11">
        <f t="shared" si="20"/>
        <v>1001</v>
      </c>
      <c r="AN17" s="3"/>
      <c r="AO17" s="5"/>
      <c r="AP17" s="11">
        <f t="shared" si="10"/>
        <v>1001</v>
      </c>
      <c r="AQ17" s="3"/>
      <c r="AR17" s="5"/>
      <c r="AS17" s="11">
        <f t="shared" si="11"/>
        <v>1001</v>
      </c>
      <c r="AT17" s="3"/>
      <c r="AU17" s="5"/>
      <c r="AV17" s="11">
        <f t="shared" si="12"/>
        <v>1001</v>
      </c>
      <c r="AW17" s="3"/>
      <c r="AX17" s="5"/>
      <c r="AY17" s="11">
        <f t="shared" si="13"/>
        <v>1001</v>
      </c>
      <c r="AZ17" s="3"/>
      <c r="BA17" s="5"/>
      <c r="BB17" s="11">
        <f t="shared" si="14"/>
        <v>1001</v>
      </c>
      <c r="BC17" s="3"/>
      <c r="BD17" s="5"/>
      <c r="BE17" s="11">
        <f t="shared" si="15"/>
        <v>1001</v>
      </c>
      <c r="BF17" s="3"/>
      <c r="BG17" s="5"/>
      <c r="BH17" s="11">
        <f t="shared" si="16"/>
        <v>1001</v>
      </c>
      <c r="BI17" s="3"/>
      <c r="BJ17" s="5"/>
      <c r="BK17" s="11">
        <f t="shared" si="17"/>
        <v>1001</v>
      </c>
      <c r="BL17" s="3"/>
      <c r="BM17" s="5"/>
      <c r="BN17" s="11">
        <f t="shared" si="18"/>
        <v>1001</v>
      </c>
      <c r="BO17" s="3"/>
      <c r="BP17" s="5"/>
      <c r="BQ17" s="11">
        <f t="shared" si="19"/>
        <v>1001</v>
      </c>
    </row>
    <row r="18" spans="1:69" ht="15.75" x14ac:dyDescent="0.25">
      <c r="A18" s="24">
        <v>14</v>
      </c>
      <c r="B18" s="25" cm="1">
        <f t="array" ref="B18">SUMPRODUCT(SMALL((I18,L18,O18,R18,U18,X18,AA18,AD18,AG18,AJ18,AM18,AP18,AS18,AV18,AY18,BB18,BE18,BH18,BK18,BN18,BQ18),ROW($1:$6)))</f>
        <v>3446.8739356784895</v>
      </c>
      <c r="C18" s="6">
        <f t="shared" si="0"/>
        <v>18461.873935678486</v>
      </c>
      <c r="D18" s="27" t="s">
        <v>18</v>
      </c>
      <c r="E18" s="30" t="s">
        <v>19</v>
      </c>
      <c r="F18" s="51" t="s">
        <v>37</v>
      </c>
      <c r="G18" s="3"/>
      <c r="H18" s="5">
        <v>8</v>
      </c>
      <c r="I18" s="11">
        <f t="shared" si="1"/>
        <v>235.29411764705881</v>
      </c>
      <c r="J18" s="3"/>
      <c r="K18" s="5"/>
      <c r="L18" s="11">
        <f t="shared" si="2"/>
        <v>1001</v>
      </c>
      <c r="M18" s="3"/>
      <c r="N18" s="5"/>
      <c r="O18" s="11">
        <f t="shared" si="3"/>
        <v>1001</v>
      </c>
      <c r="P18" s="3"/>
      <c r="Q18" s="5">
        <v>14</v>
      </c>
      <c r="R18" s="11">
        <f t="shared" si="22"/>
        <v>538.46153846153845</v>
      </c>
      <c r="S18" s="3"/>
      <c r="T18" s="5">
        <v>16</v>
      </c>
      <c r="U18" s="11">
        <f t="shared" si="21"/>
        <v>400</v>
      </c>
      <c r="V18" s="3"/>
      <c r="W18" s="5">
        <v>31</v>
      </c>
      <c r="X18" s="11">
        <v>1001</v>
      </c>
      <c r="Y18" s="3"/>
      <c r="Z18" s="5">
        <v>20</v>
      </c>
      <c r="AA18" s="11">
        <f t="shared" si="6"/>
        <v>800</v>
      </c>
      <c r="AB18" s="3"/>
      <c r="AC18" s="5"/>
      <c r="AD18" s="11">
        <f t="shared" si="7"/>
        <v>1001</v>
      </c>
      <c r="AE18" s="3"/>
      <c r="AF18" s="5"/>
      <c r="AG18" s="11">
        <f t="shared" si="8"/>
        <v>1001</v>
      </c>
      <c r="AH18" s="3"/>
      <c r="AI18" s="5"/>
      <c r="AJ18" s="11">
        <f t="shared" si="9"/>
        <v>1001</v>
      </c>
      <c r="AK18" s="3"/>
      <c r="AL18" s="5"/>
      <c r="AM18" s="11">
        <f t="shared" si="20"/>
        <v>1001</v>
      </c>
      <c r="AN18" s="3"/>
      <c r="AO18" s="5">
        <v>25</v>
      </c>
      <c r="AP18" s="11">
        <f t="shared" si="10"/>
        <v>806.45161290322585</v>
      </c>
      <c r="AQ18" s="3"/>
      <c r="AR18" s="5">
        <v>18</v>
      </c>
      <c r="AS18" s="11">
        <f t="shared" si="11"/>
        <v>666.66666666666663</v>
      </c>
      <c r="AT18" s="3"/>
      <c r="AU18" s="5"/>
      <c r="AV18" s="11">
        <f t="shared" si="12"/>
        <v>1001</v>
      </c>
      <c r="AW18" s="3"/>
      <c r="AX18" s="5"/>
      <c r="AY18" s="11">
        <f t="shared" si="13"/>
        <v>1001</v>
      </c>
      <c r="AZ18" s="3"/>
      <c r="BA18" s="5"/>
      <c r="BB18" s="11">
        <f t="shared" si="14"/>
        <v>1001</v>
      </c>
      <c r="BC18" s="3"/>
      <c r="BD18" s="5"/>
      <c r="BE18" s="11">
        <f t="shared" si="15"/>
        <v>1001</v>
      </c>
      <c r="BF18" s="3"/>
      <c r="BG18" s="5"/>
      <c r="BH18" s="11">
        <f t="shared" si="16"/>
        <v>1001</v>
      </c>
      <c r="BI18" s="3"/>
      <c r="BJ18" s="5"/>
      <c r="BK18" s="11">
        <f t="shared" si="17"/>
        <v>1001</v>
      </c>
      <c r="BL18" s="3"/>
      <c r="BM18" s="5"/>
      <c r="BN18" s="11">
        <f t="shared" si="18"/>
        <v>1001</v>
      </c>
      <c r="BO18" s="3"/>
      <c r="BP18" s="5"/>
      <c r="BQ18" s="11">
        <f t="shared" si="19"/>
        <v>1001</v>
      </c>
    </row>
    <row r="19" spans="1:69" ht="15.75" x14ac:dyDescent="0.25">
      <c r="A19" s="24">
        <v>15</v>
      </c>
      <c r="B19" s="25" cm="1">
        <f t="array" ref="B19">SUMPRODUCT(SMALL((I19,L19,O19,R19,U19,X19,AA19,AD19,AG19,AJ19,AM19,AP19,AS19,AV19,AY19,BB19,BE19,BH19,BK19,BN19,BQ19),ROW($1:$6)))</f>
        <v>3470.7886307241147</v>
      </c>
      <c r="C19" s="6">
        <f t="shared" si="0"/>
        <v>18485.788630724113</v>
      </c>
      <c r="D19" s="27" t="s">
        <v>64</v>
      </c>
      <c r="E19" s="30" t="s">
        <v>12</v>
      </c>
      <c r="F19" s="51" t="s">
        <v>23</v>
      </c>
      <c r="G19" s="3"/>
      <c r="H19" s="5"/>
      <c r="I19" s="11">
        <f t="shared" si="1"/>
        <v>1001</v>
      </c>
      <c r="J19" s="3"/>
      <c r="K19" s="5">
        <v>10</v>
      </c>
      <c r="L19" s="11">
        <f t="shared" si="2"/>
        <v>454.54545454545456</v>
      </c>
      <c r="M19" s="3"/>
      <c r="N19" s="5"/>
      <c r="O19" s="11">
        <f t="shared" si="3"/>
        <v>1001</v>
      </c>
      <c r="P19" s="3"/>
      <c r="Q19" s="5">
        <v>5</v>
      </c>
      <c r="R19" s="11">
        <f t="shared" si="22"/>
        <v>192.30769230769232</v>
      </c>
      <c r="S19" s="3"/>
      <c r="T19" s="5"/>
      <c r="U19" s="11">
        <f t="shared" si="21"/>
        <v>1001</v>
      </c>
      <c r="V19" s="3"/>
      <c r="W19" s="5">
        <v>23</v>
      </c>
      <c r="X19" s="11">
        <f t="shared" ref="X19:X50" si="23">IF(W19="",1001,W19*1000/X$4)</f>
        <v>741.93548387096769</v>
      </c>
      <c r="Y19" s="3"/>
      <c r="Z19" s="5">
        <v>2</v>
      </c>
      <c r="AA19" s="11">
        <f t="shared" si="6"/>
        <v>80</v>
      </c>
      <c r="AB19" s="3"/>
      <c r="AC19" s="5"/>
      <c r="AD19" s="11">
        <f t="shared" si="7"/>
        <v>1001</v>
      </c>
      <c r="AE19" s="3"/>
      <c r="AF19" s="5"/>
      <c r="AG19" s="11">
        <f t="shared" si="8"/>
        <v>1001</v>
      </c>
      <c r="AH19" s="3"/>
      <c r="AI19" s="5"/>
      <c r="AJ19" s="11">
        <f t="shared" si="9"/>
        <v>1001</v>
      </c>
      <c r="AK19" s="3"/>
      <c r="AL19" s="5"/>
      <c r="AM19" s="11">
        <f t="shared" si="20"/>
        <v>1001</v>
      </c>
      <c r="AN19" s="3"/>
      <c r="AO19" s="5"/>
      <c r="AP19" s="11">
        <f t="shared" si="10"/>
        <v>1001</v>
      </c>
      <c r="AQ19" s="3"/>
      <c r="AR19" s="5"/>
      <c r="AS19" s="11">
        <f t="shared" si="11"/>
        <v>1001</v>
      </c>
      <c r="AT19" s="3"/>
      <c r="AU19" s="5"/>
      <c r="AV19" s="11">
        <f t="shared" si="12"/>
        <v>1001</v>
      </c>
      <c r="AW19" s="3"/>
      <c r="AX19" s="5"/>
      <c r="AY19" s="11">
        <f t="shared" si="13"/>
        <v>1001</v>
      </c>
      <c r="AZ19" s="3"/>
      <c r="BA19" s="5"/>
      <c r="BB19" s="11">
        <f t="shared" si="14"/>
        <v>1001</v>
      </c>
      <c r="BC19" s="3"/>
      <c r="BD19" s="5"/>
      <c r="BE19" s="11">
        <f t="shared" si="15"/>
        <v>1001</v>
      </c>
      <c r="BF19" s="3"/>
      <c r="BG19" s="5"/>
      <c r="BH19" s="11">
        <f t="shared" si="16"/>
        <v>1001</v>
      </c>
      <c r="BI19" s="3"/>
      <c r="BJ19" s="5"/>
      <c r="BK19" s="11">
        <f t="shared" si="17"/>
        <v>1001</v>
      </c>
      <c r="BL19" s="3"/>
      <c r="BM19" s="5"/>
      <c r="BN19" s="11">
        <f t="shared" si="18"/>
        <v>1001</v>
      </c>
      <c r="BO19" s="3"/>
      <c r="BP19" s="5"/>
      <c r="BQ19" s="11">
        <f t="shared" si="19"/>
        <v>1001</v>
      </c>
    </row>
    <row r="20" spans="1:69" ht="15.75" x14ac:dyDescent="0.25">
      <c r="A20" s="24">
        <v>16</v>
      </c>
      <c r="B20" s="25" cm="1">
        <f t="array" ref="B20">SUMPRODUCT(SMALL((I20,L20,O20,R20,U20,X20,AA20,AD20,AG20,AJ20,AM20,AP20,AS20,AV20,AY20,BB20,BE20,BH20,BK20,BN20,BQ20),ROW($1:$6)))</f>
        <v>3578.8535061115708</v>
      </c>
      <c r="C20" s="6">
        <f t="shared" si="0"/>
        <v>18592.853506111569</v>
      </c>
      <c r="D20" s="27" t="s">
        <v>24</v>
      </c>
      <c r="E20" s="30" t="s">
        <v>11</v>
      </c>
      <c r="F20" s="51" t="s">
        <v>25</v>
      </c>
      <c r="G20" s="3"/>
      <c r="H20" s="5">
        <v>24</v>
      </c>
      <c r="I20" s="11">
        <v>1000</v>
      </c>
      <c r="J20" s="3"/>
      <c r="K20" s="5"/>
      <c r="L20" s="11">
        <f t="shared" si="2"/>
        <v>1001</v>
      </c>
      <c r="M20" s="3"/>
      <c r="N20" s="5">
        <v>36</v>
      </c>
      <c r="O20" s="11">
        <f t="shared" si="3"/>
        <v>923.07692307692309</v>
      </c>
      <c r="P20" s="3"/>
      <c r="Q20" s="5"/>
      <c r="R20" s="11">
        <f t="shared" si="22"/>
        <v>1001</v>
      </c>
      <c r="S20" s="3"/>
      <c r="T20" s="5">
        <v>33</v>
      </c>
      <c r="U20" s="11">
        <f t="shared" si="21"/>
        <v>825</v>
      </c>
      <c r="V20" s="3"/>
      <c r="W20" s="5">
        <v>9</v>
      </c>
      <c r="X20" s="11">
        <f t="shared" si="23"/>
        <v>290.32258064516128</v>
      </c>
      <c r="Y20" s="3"/>
      <c r="Z20" s="5">
        <v>7</v>
      </c>
      <c r="AA20" s="11">
        <f t="shared" si="6"/>
        <v>280</v>
      </c>
      <c r="AB20" s="3"/>
      <c r="AC20" s="5">
        <v>23</v>
      </c>
      <c r="AD20" s="11">
        <f t="shared" si="7"/>
        <v>741.93548387096769</v>
      </c>
      <c r="AE20" s="3"/>
      <c r="AF20" s="5"/>
      <c r="AG20" s="11">
        <f t="shared" si="8"/>
        <v>1001</v>
      </c>
      <c r="AH20" s="3"/>
      <c r="AI20" s="5"/>
      <c r="AJ20" s="11">
        <f t="shared" si="9"/>
        <v>1001</v>
      </c>
      <c r="AK20" s="3"/>
      <c r="AL20" s="5"/>
      <c r="AM20" s="11">
        <f t="shared" si="20"/>
        <v>1001</v>
      </c>
      <c r="AN20" s="3"/>
      <c r="AO20" s="5"/>
      <c r="AP20" s="11">
        <f t="shared" si="10"/>
        <v>1001</v>
      </c>
      <c r="AQ20" s="3"/>
      <c r="AR20" s="5">
        <v>14</v>
      </c>
      <c r="AS20" s="11">
        <f t="shared" si="11"/>
        <v>518.51851851851848</v>
      </c>
      <c r="AT20" s="3"/>
      <c r="AU20" s="5"/>
      <c r="AV20" s="11">
        <f t="shared" si="12"/>
        <v>1001</v>
      </c>
      <c r="AW20" s="3"/>
      <c r="AX20" s="5"/>
      <c r="AY20" s="11">
        <f t="shared" si="13"/>
        <v>1001</v>
      </c>
      <c r="AZ20" s="3"/>
      <c r="BA20" s="5"/>
      <c r="BB20" s="11">
        <f t="shared" si="14"/>
        <v>1001</v>
      </c>
      <c r="BC20" s="3"/>
      <c r="BD20" s="5"/>
      <c r="BE20" s="11">
        <f t="shared" si="15"/>
        <v>1001</v>
      </c>
      <c r="BF20" s="3"/>
      <c r="BG20" s="5"/>
      <c r="BH20" s="11">
        <f t="shared" si="16"/>
        <v>1001</v>
      </c>
      <c r="BI20" s="3"/>
      <c r="BJ20" s="5"/>
      <c r="BK20" s="11">
        <f t="shared" si="17"/>
        <v>1001</v>
      </c>
      <c r="BL20" s="3"/>
      <c r="BM20" s="5"/>
      <c r="BN20" s="11">
        <f t="shared" si="18"/>
        <v>1001</v>
      </c>
      <c r="BO20" s="3"/>
      <c r="BP20" s="5"/>
      <c r="BQ20" s="11">
        <f t="shared" si="19"/>
        <v>1001</v>
      </c>
    </row>
    <row r="21" spans="1:69" ht="15.75" x14ac:dyDescent="0.25">
      <c r="A21" s="24">
        <v>17</v>
      </c>
      <c r="B21" s="25" cm="1">
        <f t="array" ref="B21">SUMPRODUCT(SMALL((I21,L21,O21,R21,U21,X21,AA21,AD21,AG21,AJ21,AM21,AP21,AS21,AV21,AY21,BB21,BE21,BH21,BK21,BN21,BQ21),ROW($1:$6)))</f>
        <v>3627.0967741935483</v>
      </c>
      <c r="C21" s="6">
        <f t="shared" si="0"/>
        <v>18642.096774193549</v>
      </c>
      <c r="D21" s="27" t="s">
        <v>28</v>
      </c>
      <c r="E21" s="30" t="s">
        <v>29</v>
      </c>
      <c r="F21" s="51" t="s">
        <v>30</v>
      </c>
      <c r="G21" s="3"/>
      <c r="H21" s="5">
        <v>34</v>
      </c>
      <c r="I21" s="11">
        <f t="shared" ref="I21:I52" si="24">IF(H21="",1001,H21*1000/I$4)</f>
        <v>1000</v>
      </c>
      <c r="J21" s="3"/>
      <c r="K21" s="5"/>
      <c r="L21" s="11">
        <f t="shared" si="2"/>
        <v>1001</v>
      </c>
      <c r="M21" s="3"/>
      <c r="N21" s="5"/>
      <c r="O21" s="11">
        <f t="shared" si="3"/>
        <v>1001</v>
      </c>
      <c r="P21" s="3"/>
      <c r="Q21" s="5"/>
      <c r="R21" s="11">
        <f t="shared" si="22"/>
        <v>1001</v>
      </c>
      <c r="S21" s="3"/>
      <c r="T21" s="5">
        <v>8</v>
      </c>
      <c r="U21" s="11">
        <f t="shared" si="21"/>
        <v>200</v>
      </c>
      <c r="V21" s="3"/>
      <c r="W21" s="5">
        <v>26</v>
      </c>
      <c r="X21" s="11">
        <f t="shared" si="23"/>
        <v>838.70967741935488</v>
      </c>
      <c r="Y21" s="3"/>
      <c r="Z21" s="5"/>
      <c r="AA21" s="11">
        <f t="shared" si="6"/>
        <v>1001</v>
      </c>
      <c r="AB21" s="3"/>
      <c r="AC21" s="5">
        <v>21</v>
      </c>
      <c r="AD21" s="11">
        <f t="shared" si="7"/>
        <v>677.41935483870964</v>
      </c>
      <c r="AE21" s="3"/>
      <c r="AF21" s="5"/>
      <c r="AG21" s="11">
        <f t="shared" si="8"/>
        <v>1001</v>
      </c>
      <c r="AH21" s="3"/>
      <c r="AI21" s="5">
        <v>24</v>
      </c>
      <c r="AJ21" s="11">
        <v>1001</v>
      </c>
      <c r="AK21" s="3"/>
      <c r="AL21" s="5">
        <v>1</v>
      </c>
      <c r="AM21" s="11">
        <f t="shared" si="20"/>
        <v>40</v>
      </c>
      <c r="AN21" s="3"/>
      <c r="AO21" s="5">
        <v>27</v>
      </c>
      <c r="AP21" s="11">
        <f t="shared" si="10"/>
        <v>870.9677419354839</v>
      </c>
      <c r="AQ21" s="3"/>
      <c r="AR21" s="5"/>
      <c r="AS21" s="11">
        <f t="shared" si="11"/>
        <v>1001</v>
      </c>
      <c r="AT21" s="3"/>
      <c r="AU21" s="5"/>
      <c r="AV21" s="11">
        <f t="shared" si="12"/>
        <v>1001</v>
      </c>
      <c r="AW21" s="3"/>
      <c r="AX21" s="5"/>
      <c r="AY21" s="11">
        <f t="shared" si="13"/>
        <v>1001</v>
      </c>
      <c r="AZ21" s="3"/>
      <c r="BA21" s="5"/>
      <c r="BB21" s="11">
        <f t="shared" si="14"/>
        <v>1001</v>
      </c>
      <c r="BC21" s="3"/>
      <c r="BD21" s="5"/>
      <c r="BE21" s="11">
        <f t="shared" si="15"/>
        <v>1001</v>
      </c>
      <c r="BF21" s="3"/>
      <c r="BG21" s="5"/>
      <c r="BH21" s="11">
        <f t="shared" si="16"/>
        <v>1001</v>
      </c>
      <c r="BI21" s="3"/>
      <c r="BJ21" s="5"/>
      <c r="BK21" s="11">
        <f t="shared" si="17"/>
        <v>1001</v>
      </c>
      <c r="BL21" s="3"/>
      <c r="BM21" s="5"/>
      <c r="BN21" s="11">
        <f t="shared" si="18"/>
        <v>1001</v>
      </c>
      <c r="BO21" s="3"/>
      <c r="BP21" s="5"/>
      <c r="BQ21" s="11">
        <f t="shared" si="19"/>
        <v>1001</v>
      </c>
    </row>
    <row r="22" spans="1:69" ht="15.75" x14ac:dyDescent="0.25">
      <c r="A22" s="24">
        <v>18</v>
      </c>
      <c r="B22" s="25" cm="1">
        <f t="array" ref="B22">SUMPRODUCT(SMALL((I22,L22,O22,R22,U22,X22,AA22,AD22,AG22,AJ22,AM22,AP22,AS22,AV22,AY22,BB22,BE22,BH22,BK22,BN22,BQ22),ROW($1:$6)))</f>
        <v>3634.1580658430753</v>
      </c>
      <c r="C22" s="6">
        <f t="shared" si="0"/>
        <v>18649.158065843076</v>
      </c>
      <c r="D22" s="27" t="s">
        <v>21</v>
      </c>
      <c r="E22" s="30" t="s">
        <v>22</v>
      </c>
      <c r="F22" s="51" t="s">
        <v>23</v>
      </c>
      <c r="G22" s="3"/>
      <c r="H22" s="5">
        <v>2</v>
      </c>
      <c r="I22" s="11">
        <f t="shared" si="24"/>
        <v>58.823529411764703</v>
      </c>
      <c r="J22" s="3"/>
      <c r="K22" s="5">
        <v>21</v>
      </c>
      <c r="L22" s="11">
        <f t="shared" si="2"/>
        <v>954.5454545454545</v>
      </c>
      <c r="M22" s="3"/>
      <c r="N22" s="5">
        <v>12</v>
      </c>
      <c r="O22" s="11">
        <f t="shared" si="3"/>
        <v>307.69230769230768</v>
      </c>
      <c r="P22" s="3"/>
      <c r="Q22" s="5"/>
      <c r="R22" s="11">
        <f t="shared" si="22"/>
        <v>1001</v>
      </c>
      <c r="S22" s="3"/>
      <c r="T22" s="5">
        <v>37</v>
      </c>
      <c r="U22" s="11">
        <f t="shared" si="21"/>
        <v>925</v>
      </c>
      <c r="V22" s="3"/>
      <c r="W22" s="5"/>
      <c r="X22" s="11">
        <f t="shared" si="23"/>
        <v>1001</v>
      </c>
      <c r="Y22" s="3"/>
      <c r="Z22" s="5"/>
      <c r="AA22" s="11">
        <f t="shared" si="6"/>
        <v>1001</v>
      </c>
      <c r="AB22" s="3"/>
      <c r="AC22" s="5"/>
      <c r="AD22" s="11">
        <f t="shared" si="7"/>
        <v>1001</v>
      </c>
      <c r="AE22" s="3"/>
      <c r="AF22" s="5"/>
      <c r="AG22" s="11">
        <f t="shared" si="8"/>
        <v>1001</v>
      </c>
      <c r="AH22" s="3"/>
      <c r="AI22" s="5"/>
      <c r="AJ22" s="11">
        <f t="shared" ref="AJ22:AJ53" si="25">IF(AI22="",1001,AI22*1000/AJ$4)</f>
        <v>1001</v>
      </c>
      <c r="AK22" s="3"/>
      <c r="AL22" s="5"/>
      <c r="AM22" s="11">
        <f t="shared" si="20"/>
        <v>1001</v>
      </c>
      <c r="AN22" s="3"/>
      <c r="AO22" s="5">
        <v>12</v>
      </c>
      <c r="AP22" s="11">
        <f t="shared" si="10"/>
        <v>387.09677419354841</v>
      </c>
      <c r="AQ22" s="3"/>
      <c r="AR22" s="5"/>
      <c r="AS22" s="11">
        <f t="shared" si="11"/>
        <v>1001</v>
      </c>
      <c r="AT22" s="3"/>
      <c r="AU22" s="5"/>
      <c r="AV22" s="11">
        <f t="shared" si="12"/>
        <v>1001</v>
      </c>
      <c r="AW22" s="3"/>
      <c r="AX22" s="5"/>
      <c r="AY22" s="11">
        <f t="shared" si="13"/>
        <v>1001</v>
      </c>
      <c r="AZ22" s="3"/>
      <c r="BA22" s="5"/>
      <c r="BB22" s="11">
        <f t="shared" si="14"/>
        <v>1001</v>
      </c>
      <c r="BC22" s="3"/>
      <c r="BD22" s="5"/>
      <c r="BE22" s="11">
        <f t="shared" si="15"/>
        <v>1001</v>
      </c>
      <c r="BF22" s="3"/>
      <c r="BG22" s="5"/>
      <c r="BH22" s="11">
        <f t="shared" si="16"/>
        <v>1001</v>
      </c>
      <c r="BI22" s="3"/>
      <c r="BJ22" s="5"/>
      <c r="BK22" s="11">
        <f t="shared" si="17"/>
        <v>1001</v>
      </c>
      <c r="BL22" s="3"/>
      <c r="BM22" s="5"/>
      <c r="BN22" s="11">
        <f t="shared" si="18"/>
        <v>1001</v>
      </c>
      <c r="BO22" s="3"/>
      <c r="BP22" s="5"/>
      <c r="BQ22" s="11">
        <f t="shared" si="19"/>
        <v>1001</v>
      </c>
    </row>
    <row r="23" spans="1:69" ht="15.75" x14ac:dyDescent="0.25">
      <c r="A23" s="24">
        <v>19</v>
      </c>
      <c r="B23" s="25" cm="1">
        <f t="array" ref="B23">SUMPRODUCT(SMALL((I23,L23,O23,R23,U23,X23,AA23,AD23,AG23,AJ23,AM23,AP23,AS23,AV23,AY23,BB23,BE23,BH23,BK23,BN23,BQ23),ROW($1:$6)))</f>
        <v>3823.20264681555</v>
      </c>
      <c r="C23" s="6">
        <f t="shared" si="0"/>
        <v>18838.202646815553</v>
      </c>
      <c r="D23" s="27" t="s">
        <v>0</v>
      </c>
      <c r="E23" s="30" t="s">
        <v>1</v>
      </c>
      <c r="F23" s="51" t="s">
        <v>69</v>
      </c>
      <c r="G23" s="3"/>
      <c r="H23" s="5"/>
      <c r="I23" s="11">
        <f t="shared" si="24"/>
        <v>1001</v>
      </c>
      <c r="J23" s="3"/>
      <c r="K23" s="5"/>
      <c r="L23" s="11">
        <f t="shared" si="2"/>
        <v>1001</v>
      </c>
      <c r="M23" s="3"/>
      <c r="N23" s="5"/>
      <c r="O23" s="11">
        <f t="shared" si="3"/>
        <v>1001</v>
      </c>
      <c r="P23" s="3"/>
      <c r="Q23" s="5">
        <v>2</v>
      </c>
      <c r="R23" s="11">
        <f t="shared" si="22"/>
        <v>76.92307692307692</v>
      </c>
      <c r="S23" s="3"/>
      <c r="T23" s="5"/>
      <c r="U23" s="11">
        <f t="shared" si="21"/>
        <v>1001</v>
      </c>
      <c r="V23" s="3"/>
      <c r="W23" s="5"/>
      <c r="X23" s="11">
        <f t="shared" si="23"/>
        <v>1001</v>
      </c>
      <c r="Y23" s="3"/>
      <c r="Z23" s="5"/>
      <c r="AA23" s="11">
        <f t="shared" si="6"/>
        <v>1001</v>
      </c>
      <c r="AB23" s="3"/>
      <c r="AC23" s="5">
        <v>14</v>
      </c>
      <c r="AD23" s="11">
        <f t="shared" si="7"/>
        <v>451.61290322580646</v>
      </c>
      <c r="AE23" s="3"/>
      <c r="AF23" s="5"/>
      <c r="AG23" s="11">
        <f t="shared" si="8"/>
        <v>1001</v>
      </c>
      <c r="AH23" s="3"/>
      <c r="AI23" s="5">
        <v>7</v>
      </c>
      <c r="AJ23" s="11">
        <f t="shared" si="25"/>
        <v>291.66666666666669</v>
      </c>
      <c r="AK23" s="3"/>
      <c r="AL23" s="5"/>
      <c r="AM23" s="11">
        <f t="shared" si="20"/>
        <v>1001</v>
      </c>
      <c r="AN23" s="3"/>
      <c r="AO23" s="5"/>
      <c r="AP23" s="11">
        <f t="shared" si="10"/>
        <v>1001</v>
      </c>
      <c r="AQ23" s="3"/>
      <c r="AR23" s="5"/>
      <c r="AS23" s="11">
        <f t="shared" si="11"/>
        <v>1001</v>
      </c>
      <c r="AT23" s="3"/>
      <c r="AU23" s="5"/>
      <c r="AV23" s="11">
        <v>1001</v>
      </c>
      <c r="AW23" s="3"/>
      <c r="AX23" s="5"/>
      <c r="AY23" s="11">
        <f t="shared" si="13"/>
        <v>1001</v>
      </c>
      <c r="AZ23" s="3"/>
      <c r="BA23" s="5"/>
      <c r="BB23" s="11">
        <f t="shared" si="14"/>
        <v>1001</v>
      </c>
      <c r="BC23" s="3"/>
      <c r="BD23" s="5"/>
      <c r="BE23" s="11">
        <f t="shared" si="15"/>
        <v>1001</v>
      </c>
      <c r="BF23" s="3"/>
      <c r="BG23" s="5"/>
      <c r="BH23" s="11">
        <f t="shared" si="16"/>
        <v>1001</v>
      </c>
      <c r="BI23" s="3"/>
      <c r="BJ23" s="5"/>
      <c r="BK23" s="11">
        <f t="shared" si="17"/>
        <v>1001</v>
      </c>
      <c r="BL23" s="3"/>
      <c r="BM23" s="5"/>
      <c r="BN23" s="11">
        <f t="shared" si="18"/>
        <v>1001</v>
      </c>
      <c r="BO23" s="3"/>
      <c r="BP23" s="5"/>
      <c r="BQ23" s="11">
        <f t="shared" si="19"/>
        <v>1001</v>
      </c>
    </row>
    <row r="24" spans="1:69" ht="15.75" x14ac:dyDescent="0.25">
      <c r="A24" s="24">
        <v>20</v>
      </c>
      <c r="B24" s="25" cm="1">
        <f t="array" ref="B24">SUMPRODUCT(SMALL((I24,L24,O24,R24,U24,X24,AA24,AD24,AG24,AJ24,AM24,AP24,AS24,AV24,AY24,BB24,BE24,BH24,BK24,BN24,BQ24),ROW($1:$6)))</f>
        <v>3841.6516279419502</v>
      </c>
      <c r="C24" s="6">
        <f t="shared" si="0"/>
        <v>18492.076675380282</v>
      </c>
      <c r="D24" s="27" t="s">
        <v>16</v>
      </c>
      <c r="E24" s="30" t="s">
        <v>17</v>
      </c>
      <c r="F24" s="51" t="s">
        <v>23</v>
      </c>
      <c r="G24" s="3"/>
      <c r="H24" s="5">
        <v>29</v>
      </c>
      <c r="I24" s="11">
        <f t="shared" si="24"/>
        <v>852.94117647058829</v>
      </c>
      <c r="J24" s="3"/>
      <c r="K24" s="5">
        <v>18</v>
      </c>
      <c r="L24" s="11">
        <f t="shared" si="2"/>
        <v>818.18181818181813</v>
      </c>
      <c r="M24" s="3"/>
      <c r="N24" s="5">
        <v>29</v>
      </c>
      <c r="O24" s="11">
        <f t="shared" si="3"/>
        <v>743.58974358974353</v>
      </c>
      <c r="P24" s="3"/>
      <c r="Q24" s="5">
        <v>15</v>
      </c>
      <c r="R24" s="11">
        <f t="shared" si="22"/>
        <v>576.92307692307691</v>
      </c>
      <c r="S24" s="3"/>
      <c r="T24" s="5">
        <v>34</v>
      </c>
      <c r="U24" s="11">
        <f t="shared" si="21"/>
        <v>850</v>
      </c>
      <c r="V24" s="3"/>
      <c r="W24" s="5">
        <v>20</v>
      </c>
      <c r="X24" s="11">
        <f t="shared" si="23"/>
        <v>645.16129032258061</v>
      </c>
      <c r="Y24" s="3"/>
      <c r="Z24" s="5"/>
      <c r="AA24" s="11">
        <f t="shared" si="6"/>
        <v>1001</v>
      </c>
      <c r="AB24" s="22"/>
      <c r="AC24" s="5">
        <v>16</v>
      </c>
      <c r="AD24" s="11">
        <f t="shared" si="7"/>
        <v>516.12903225806451</v>
      </c>
      <c r="AE24" s="3"/>
      <c r="AF24" s="5"/>
      <c r="AG24" s="11">
        <f t="shared" si="8"/>
        <v>1001</v>
      </c>
      <c r="AH24" s="3"/>
      <c r="AI24" s="5">
        <v>13</v>
      </c>
      <c r="AJ24" s="11">
        <f t="shared" si="25"/>
        <v>541.66666666666663</v>
      </c>
      <c r="AK24" s="3"/>
      <c r="AL24" s="5"/>
      <c r="AM24" s="11">
        <f t="shared" si="20"/>
        <v>1001</v>
      </c>
      <c r="AN24" s="3"/>
      <c r="AO24" s="5">
        <v>29</v>
      </c>
      <c r="AP24" s="11">
        <f t="shared" si="10"/>
        <v>935.48387096774195</v>
      </c>
      <c r="AQ24" s="3"/>
      <c r="AR24" s="5"/>
      <c r="AS24" s="11">
        <f t="shared" si="11"/>
        <v>1001</v>
      </c>
      <c r="AT24" s="3"/>
      <c r="AU24" s="5"/>
      <c r="AV24" s="11">
        <f t="shared" ref="AV24:AV33" si="26">IF(AU24="",1001,AU24*1000/AV$4)</f>
        <v>1001</v>
      </c>
      <c r="AW24" s="3"/>
      <c r="AX24" s="5"/>
      <c r="AY24" s="11">
        <f t="shared" si="13"/>
        <v>1001</v>
      </c>
      <c r="AZ24" s="3"/>
      <c r="BA24" s="5"/>
      <c r="BB24" s="11">
        <f t="shared" si="14"/>
        <v>1001</v>
      </c>
      <c r="BC24" s="3"/>
      <c r="BD24" s="5"/>
      <c r="BE24" s="11">
        <f t="shared" si="15"/>
        <v>1001</v>
      </c>
      <c r="BF24" s="3"/>
      <c r="BG24" s="5"/>
      <c r="BH24" s="11">
        <f t="shared" si="16"/>
        <v>1001</v>
      </c>
      <c r="BI24" s="3"/>
      <c r="BJ24" s="5"/>
      <c r="BK24" s="11">
        <f t="shared" si="17"/>
        <v>1001</v>
      </c>
      <c r="BL24" s="3"/>
      <c r="BM24" s="5"/>
      <c r="BN24" s="11">
        <f t="shared" si="18"/>
        <v>1001</v>
      </c>
      <c r="BO24" s="3"/>
      <c r="BP24" s="5"/>
      <c r="BQ24" s="11">
        <f t="shared" si="19"/>
        <v>1001</v>
      </c>
    </row>
    <row r="25" spans="1:69" ht="15.75" x14ac:dyDescent="0.25">
      <c r="A25" s="24">
        <v>21</v>
      </c>
      <c r="B25" s="25" cm="1">
        <f t="array" ref="B25">SUMPRODUCT(SMALL((I25,L25,O25,R25,U25,X25,AA25,AD25,AG25,AJ25,AM25,AP25,AS25,AV25,AY25,BB25,BE25,BH25,BK25,BN25,BQ25),ROW($1:$6)))</f>
        <v>3937.1364764267992</v>
      </c>
      <c r="C25" s="6">
        <f t="shared" si="0"/>
        <v>18952.1364764268</v>
      </c>
      <c r="D25" s="27" t="s">
        <v>108</v>
      </c>
      <c r="E25" s="30" t="s">
        <v>17</v>
      </c>
      <c r="F25" s="51" t="s">
        <v>23</v>
      </c>
      <c r="G25" s="3"/>
      <c r="H25" s="5"/>
      <c r="I25" s="11">
        <f t="shared" si="24"/>
        <v>1001</v>
      </c>
      <c r="J25" s="3"/>
      <c r="K25" s="5"/>
      <c r="L25" s="11">
        <f t="shared" si="2"/>
        <v>1001</v>
      </c>
      <c r="M25" s="3"/>
      <c r="N25" s="5"/>
      <c r="O25" s="11">
        <f t="shared" si="3"/>
        <v>1001</v>
      </c>
      <c r="P25" s="3"/>
      <c r="Q25" s="5">
        <v>17</v>
      </c>
      <c r="R25" s="11">
        <f t="shared" si="22"/>
        <v>653.84615384615381</v>
      </c>
      <c r="S25" s="3"/>
      <c r="T25" s="5"/>
      <c r="U25" s="11">
        <f t="shared" si="21"/>
        <v>1001</v>
      </c>
      <c r="V25" s="3"/>
      <c r="W25" s="5"/>
      <c r="X25" s="11">
        <f t="shared" si="23"/>
        <v>1001</v>
      </c>
      <c r="Y25" s="3"/>
      <c r="Z25" s="5">
        <v>3</v>
      </c>
      <c r="AA25" s="11">
        <f t="shared" si="6"/>
        <v>120</v>
      </c>
      <c r="AB25" s="3"/>
      <c r="AC25" s="5"/>
      <c r="AD25" s="11">
        <f t="shared" si="7"/>
        <v>1001</v>
      </c>
      <c r="AE25" s="3"/>
      <c r="AF25" s="5"/>
      <c r="AG25" s="11">
        <f t="shared" si="8"/>
        <v>1001</v>
      </c>
      <c r="AH25" s="3"/>
      <c r="AI25" s="5"/>
      <c r="AJ25" s="11">
        <f t="shared" si="25"/>
        <v>1001</v>
      </c>
      <c r="AK25" s="3"/>
      <c r="AL25" s="5"/>
      <c r="AM25" s="11">
        <f t="shared" si="20"/>
        <v>1001</v>
      </c>
      <c r="AN25" s="3"/>
      <c r="AO25" s="5">
        <v>5</v>
      </c>
      <c r="AP25" s="11">
        <f t="shared" si="10"/>
        <v>161.29032258064515</v>
      </c>
      <c r="AQ25" s="3"/>
      <c r="AR25" s="5">
        <v>27</v>
      </c>
      <c r="AS25" s="11">
        <f t="shared" si="11"/>
        <v>1000</v>
      </c>
      <c r="AT25" s="3"/>
      <c r="AU25" s="5"/>
      <c r="AV25" s="11">
        <f t="shared" si="26"/>
        <v>1001</v>
      </c>
      <c r="AW25" s="3"/>
      <c r="AX25" s="5"/>
      <c r="AY25" s="11">
        <f t="shared" si="13"/>
        <v>1001</v>
      </c>
      <c r="AZ25" s="3"/>
      <c r="BA25" s="5"/>
      <c r="BB25" s="11">
        <f t="shared" si="14"/>
        <v>1001</v>
      </c>
      <c r="BC25" s="3"/>
      <c r="BD25" s="5"/>
      <c r="BE25" s="11">
        <f t="shared" si="15"/>
        <v>1001</v>
      </c>
      <c r="BF25" s="3"/>
      <c r="BG25" s="5"/>
      <c r="BH25" s="11">
        <f t="shared" si="16"/>
        <v>1001</v>
      </c>
      <c r="BI25" s="3"/>
      <c r="BJ25" s="5"/>
      <c r="BK25" s="11">
        <f t="shared" si="17"/>
        <v>1001</v>
      </c>
      <c r="BL25" s="3"/>
      <c r="BM25" s="5"/>
      <c r="BN25" s="11">
        <f t="shared" si="18"/>
        <v>1001</v>
      </c>
      <c r="BO25" s="3"/>
      <c r="BP25" s="5"/>
      <c r="BQ25" s="11">
        <f t="shared" si="19"/>
        <v>1001</v>
      </c>
    </row>
    <row r="26" spans="1:69" ht="15.75" x14ac:dyDescent="0.25">
      <c r="A26" s="24">
        <v>22</v>
      </c>
      <c r="B26" s="25" cm="1">
        <f t="array" ref="B26">SUMPRODUCT(SMALL((I26,L26,O26,R26,U26,X26,AA26,AD26,AG26,AJ26,AM26,AP26,AS26,AV26,AY26,BB26,BE26,BH26,BK26,BN26,BQ26),ROW($1:$6)))</f>
        <v>4266.8506571087219</v>
      </c>
      <c r="C26" s="6">
        <f t="shared" si="0"/>
        <v>19281.85065710872</v>
      </c>
      <c r="D26" s="27" t="s">
        <v>106</v>
      </c>
      <c r="E26" s="30" t="s">
        <v>20</v>
      </c>
      <c r="F26" s="51" t="s">
        <v>23</v>
      </c>
      <c r="G26" s="3"/>
      <c r="H26" s="5"/>
      <c r="I26" s="11">
        <f t="shared" si="24"/>
        <v>1001</v>
      </c>
      <c r="J26" s="3"/>
      <c r="K26" s="5"/>
      <c r="L26" s="11">
        <f t="shared" si="2"/>
        <v>1001</v>
      </c>
      <c r="M26" s="3"/>
      <c r="N26" s="5"/>
      <c r="O26" s="11">
        <f t="shared" si="3"/>
        <v>1001</v>
      </c>
      <c r="P26" s="3"/>
      <c r="Q26" s="5">
        <v>25</v>
      </c>
      <c r="R26" s="11">
        <v>1000</v>
      </c>
      <c r="S26" s="3"/>
      <c r="T26" s="5"/>
      <c r="U26" s="11">
        <f t="shared" si="21"/>
        <v>1001</v>
      </c>
      <c r="V26" s="3"/>
      <c r="W26" s="5"/>
      <c r="X26" s="11">
        <f t="shared" si="23"/>
        <v>1001</v>
      </c>
      <c r="Y26" s="3"/>
      <c r="Z26" s="5">
        <v>16</v>
      </c>
      <c r="AA26" s="11">
        <f t="shared" si="6"/>
        <v>640</v>
      </c>
      <c r="AB26" s="3"/>
      <c r="AC26" s="5"/>
      <c r="AD26" s="11">
        <f t="shared" si="7"/>
        <v>1001</v>
      </c>
      <c r="AE26" s="3"/>
      <c r="AF26" s="5"/>
      <c r="AG26" s="11">
        <f t="shared" si="8"/>
        <v>1001</v>
      </c>
      <c r="AH26" s="3"/>
      <c r="AI26" s="5"/>
      <c r="AJ26" s="11">
        <f t="shared" si="25"/>
        <v>1001</v>
      </c>
      <c r="AK26" s="3"/>
      <c r="AL26" s="5"/>
      <c r="AM26" s="11">
        <f t="shared" si="20"/>
        <v>1001</v>
      </c>
      <c r="AN26" s="3"/>
      <c r="AO26" s="5">
        <v>1</v>
      </c>
      <c r="AP26" s="11">
        <f t="shared" si="10"/>
        <v>32.258064516129032</v>
      </c>
      <c r="AQ26" s="3"/>
      <c r="AR26" s="5">
        <v>16</v>
      </c>
      <c r="AS26" s="11">
        <f t="shared" si="11"/>
        <v>592.59259259259261</v>
      </c>
      <c r="AT26" s="3"/>
      <c r="AU26" s="5"/>
      <c r="AV26" s="11">
        <f t="shared" si="26"/>
        <v>1001</v>
      </c>
      <c r="AW26" s="3"/>
      <c r="AX26" s="5"/>
      <c r="AY26" s="11">
        <f t="shared" si="13"/>
        <v>1001</v>
      </c>
      <c r="AZ26" s="3"/>
      <c r="BA26" s="5"/>
      <c r="BB26" s="11">
        <f t="shared" si="14"/>
        <v>1001</v>
      </c>
      <c r="BC26" s="3"/>
      <c r="BD26" s="5"/>
      <c r="BE26" s="11">
        <f t="shared" si="15"/>
        <v>1001</v>
      </c>
      <c r="BF26" s="3"/>
      <c r="BG26" s="5"/>
      <c r="BH26" s="11">
        <f t="shared" si="16"/>
        <v>1001</v>
      </c>
      <c r="BI26" s="3"/>
      <c r="BJ26" s="5"/>
      <c r="BK26" s="11">
        <f t="shared" si="17"/>
        <v>1001</v>
      </c>
      <c r="BL26" s="3"/>
      <c r="BM26" s="5"/>
      <c r="BN26" s="11">
        <f t="shared" si="18"/>
        <v>1001</v>
      </c>
      <c r="BO26" s="3"/>
      <c r="BP26" s="5"/>
      <c r="BQ26" s="11">
        <f t="shared" si="19"/>
        <v>1001</v>
      </c>
    </row>
    <row r="27" spans="1:69" ht="15.75" x14ac:dyDescent="0.25">
      <c r="A27" s="24">
        <v>23</v>
      </c>
      <c r="B27" s="25" cm="1">
        <f t="array" ref="B27">SUMPRODUCT(SMALL((I27,L27,O27,R27,U27,X27,AA27,AD27,AG27,AJ27,AM27,AP27,AS27,AV27,AY27,BB27,BE27,BH27,BK27,BN27,BQ27),ROW($1:$6)))</f>
        <v>4394.7692307692305</v>
      </c>
      <c r="C27" s="6">
        <f t="shared" si="0"/>
        <v>19409.76923076923</v>
      </c>
      <c r="D27" s="27" t="s">
        <v>271</v>
      </c>
      <c r="E27" s="30" t="s">
        <v>32</v>
      </c>
      <c r="F27" s="51" t="s">
        <v>37</v>
      </c>
      <c r="G27" s="3"/>
      <c r="H27" s="5"/>
      <c r="I27" s="11">
        <f t="shared" si="24"/>
        <v>1001</v>
      </c>
      <c r="J27" s="3"/>
      <c r="K27" s="5"/>
      <c r="L27" s="11">
        <f t="shared" si="2"/>
        <v>1001</v>
      </c>
      <c r="M27" s="3"/>
      <c r="N27" s="5">
        <v>9</v>
      </c>
      <c r="O27" s="11">
        <f t="shared" si="3"/>
        <v>230.76923076923077</v>
      </c>
      <c r="P27" s="3"/>
      <c r="Q27" s="5"/>
      <c r="R27" s="11">
        <f>IF(Q27="",1001,Q27*1000/R$4)</f>
        <v>1001</v>
      </c>
      <c r="S27" s="3"/>
      <c r="T27" s="5"/>
      <c r="U27" s="11">
        <f t="shared" si="21"/>
        <v>1001</v>
      </c>
      <c r="V27" s="3"/>
      <c r="W27" s="5"/>
      <c r="X27" s="11">
        <f t="shared" si="23"/>
        <v>1001</v>
      </c>
      <c r="Y27" s="3"/>
      <c r="Z27" s="5">
        <v>4</v>
      </c>
      <c r="AA27" s="11">
        <f t="shared" si="6"/>
        <v>160</v>
      </c>
      <c r="AB27" s="3"/>
      <c r="AC27" s="5"/>
      <c r="AD27" s="11">
        <f t="shared" si="7"/>
        <v>1001</v>
      </c>
      <c r="AE27" s="3"/>
      <c r="AF27" s="5"/>
      <c r="AG27" s="11">
        <f t="shared" si="8"/>
        <v>1001</v>
      </c>
      <c r="AH27" s="3"/>
      <c r="AI27" s="5"/>
      <c r="AJ27" s="11">
        <f t="shared" si="25"/>
        <v>1001</v>
      </c>
      <c r="AK27" s="3"/>
      <c r="AL27" s="5"/>
      <c r="AM27" s="11">
        <f t="shared" si="20"/>
        <v>1001</v>
      </c>
      <c r="AN27" s="3"/>
      <c r="AO27" s="5"/>
      <c r="AP27" s="11">
        <f t="shared" si="10"/>
        <v>1001</v>
      </c>
      <c r="AQ27" s="3"/>
      <c r="AR27" s="5"/>
      <c r="AS27" s="11">
        <f t="shared" si="11"/>
        <v>1001</v>
      </c>
      <c r="AT27" s="3"/>
      <c r="AU27" s="5"/>
      <c r="AV27" s="11">
        <f t="shared" si="26"/>
        <v>1001</v>
      </c>
      <c r="AW27" s="3"/>
      <c r="AX27" s="5"/>
      <c r="AY27" s="11">
        <f t="shared" si="13"/>
        <v>1001</v>
      </c>
      <c r="AZ27" s="3"/>
      <c r="BA27" s="5"/>
      <c r="BB27" s="11">
        <f t="shared" si="14"/>
        <v>1001</v>
      </c>
      <c r="BC27" s="3"/>
      <c r="BD27" s="5"/>
      <c r="BE27" s="11">
        <f t="shared" si="15"/>
        <v>1001</v>
      </c>
      <c r="BF27" s="3"/>
      <c r="BG27" s="5"/>
      <c r="BH27" s="11">
        <f t="shared" si="16"/>
        <v>1001</v>
      </c>
      <c r="BI27" s="3"/>
      <c r="BJ27" s="5"/>
      <c r="BK27" s="11">
        <f t="shared" si="17"/>
        <v>1001</v>
      </c>
      <c r="BL27" s="3"/>
      <c r="BM27" s="5"/>
      <c r="BN27" s="11">
        <f t="shared" si="18"/>
        <v>1001</v>
      </c>
      <c r="BO27" s="3"/>
      <c r="BP27" s="5"/>
      <c r="BQ27" s="11">
        <f t="shared" si="19"/>
        <v>1001</v>
      </c>
    </row>
    <row r="28" spans="1:69" ht="15.75" x14ac:dyDescent="0.25">
      <c r="A28" s="24">
        <v>24</v>
      </c>
      <c r="B28" s="25" cm="1">
        <f t="array" ref="B28">SUMPRODUCT(SMALL((I28,L28,O28,R28,U28,X28,AA28,AD28,AG28,AJ28,AM28,AP28,AS28,AV28,AY28,BB28,BE28,BH28,BK28,BN28,BQ28),ROW($1:$6)))</f>
        <v>4477.5294117647063</v>
      </c>
      <c r="C28" s="6">
        <f t="shared" si="0"/>
        <v>19492.529411764706</v>
      </c>
      <c r="D28" s="27" t="s">
        <v>158</v>
      </c>
      <c r="E28" s="30" t="s">
        <v>159</v>
      </c>
      <c r="F28" s="51" t="s">
        <v>23</v>
      </c>
      <c r="G28" s="3"/>
      <c r="H28" s="5">
        <v>11</v>
      </c>
      <c r="I28" s="11">
        <f t="shared" si="24"/>
        <v>323.52941176470586</v>
      </c>
      <c r="J28" s="3"/>
      <c r="K28" s="5"/>
      <c r="L28" s="11">
        <f t="shared" si="2"/>
        <v>1001</v>
      </c>
      <c r="M28" s="3"/>
      <c r="N28" s="5"/>
      <c r="O28" s="11">
        <f t="shared" si="3"/>
        <v>1001</v>
      </c>
      <c r="P28" s="3"/>
      <c r="Q28" s="5"/>
      <c r="R28" s="11">
        <f>IF(Q28="",1001,Q28*1000/R$4)</f>
        <v>1001</v>
      </c>
      <c r="S28" s="3"/>
      <c r="T28" s="5">
        <v>6</v>
      </c>
      <c r="U28" s="11">
        <f t="shared" si="21"/>
        <v>150</v>
      </c>
      <c r="V28" s="3"/>
      <c r="W28" s="5"/>
      <c r="X28" s="11">
        <f t="shared" si="23"/>
        <v>1001</v>
      </c>
      <c r="Y28" s="3"/>
      <c r="Z28" s="5"/>
      <c r="AA28" s="11">
        <f t="shared" si="6"/>
        <v>1001</v>
      </c>
      <c r="AB28" s="3"/>
      <c r="AC28" s="5"/>
      <c r="AD28" s="11">
        <f t="shared" si="7"/>
        <v>1001</v>
      </c>
      <c r="AE28" s="3"/>
      <c r="AF28" s="5"/>
      <c r="AG28" s="11">
        <f t="shared" si="8"/>
        <v>1001</v>
      </c>
      <c r="AH28" s="3"/>
      <c r="AI28" s="5"/>
      <c r="AJ28" s="11">
        <f t="shared" si="25"/>
        <v>1001</v>
      </c>
      <c r="AK28" s="3"/>
      <c r="AL28" s="5"/>
      <c r="AM28" s="11">
        <f t="shared" si="20"/>
        <v>1001</v>
      </c>
      <c r="AN28" s="3"/>
      <c r="AO28" s="5"/>
      <c r="AP28" s="11">
        <f t="shared" si="10"/>
        <v>1001</v>
      </c>
      <c r="AQ28" s="3"/>
      <c r="AR28" s="5"/>
      <c r="AS28" s="11">
        <f t="shared" si="11"/>
        <v>1001</v>
      </c>
      <c r="AT28" s="3"/>
      <c r="AU28" s="5"/>
      <c r="AV28" s="11">
        <f t="shared" si="26"/>
        <v>1001</v>
      </c>
      <c r="AW28" s="3"/>
      <c r="AX28" s="5"/>
      <c r="AY28" s="11">
        <f t="shared" si="13"/>
        <v>1001</v>
      </c>
      <c r="AZ28" s="3"/>
      <c r="BA28" s="5"/>
      <c r="BB28" s="11">
        <f t="shared" si="14"/>
        <v>1001</v>
      </c>
      <c r="BC28" s="3"/>
      <c r="BD28" s="5"/>
      <c r="BE28" s="11">
        <f t="shared" si="15"/>
        <v>1001</v>
      </c>
      <c r="BF28" s="3"/>
      <c r="BG28" s="5"/>
      <c r="BH28" s="11">
        <f t="shared" si="16"/>
        <v>1001</v>
      </c>
      <c r="BI28" s="3"/>
      <c r="BJ28" s="5"/>
      <c r="BK28" s="11">
        <f t="shared" si="17"/>
        <v>1001</v>
      </c>
      <c r="BL28" s="3"/>
      <c r="BM28" s="5"/>
      <c r="BN28" s="11">
        <f t="shared" si="18"/>
        <v>1001</v>
      </c>
      <c r="BO28" s="3"/>
      <c r="BP28" s="5"/>
      <c r="BQ28" s="11">
        <f t="shared" si="19"/>
        <v>1001</v>
      </c>
    </row>
    <row r="29" spans="1:69" ht="15.75" x14ac:dyDescent="0.25">
      <c r="A29" s="24">
        <v>25</v>
      </c>
      <c r="B29" s="25" cm="1">
        <f t="array" ref="B29">SUMPRODUCT(SMALL((I29,L29,O29,R29,U29,X29,AA29,AD29,AG29,AJ29,AM29,AP29,AS29,AV29,AY29,BB29,BE29,BH29,BK29,BN29,BQ29),ROW($1:$6)))</f>
        <v>4547</v>
      </c>
      <c r="C29" s="6">
        <f t="shared" si="0"/>
        <v>19562</v>
      </c>
      <c r="D29" s="27" t="s">
        <v>14</v>
      </c>
      <c r="E29" s="30" t="s">
        <v>2</v>
      </c>
      <c r="F29" s="51" t="s">
        <v>23</v>
      </c>
      <c r="G29" s="3"/>
      <c r="H29" s="5"/>
      <c r="I29" s="11">
        <f t="shared" si="24"/>
        <v>1001</v>
      </c>
      <c r="J29" s="3"/>
      <c r="K29" s="5"/>
      <c r="L29" s="11">
        <f t="shared" si="2"/>
        <v>1001</v>
      </c>
      <c r="M29" s="3"/>
      <c r="N29" s="5"/>
      <c r="O29" s="11">
        <f t="shared" si="3"/>
        <v>1001</v>
      </c>
      <c r="P29" s="3"/>
      <c r="Q29" s="5">
        <v>24</v>
      </c>
      <c r="R29" s="11">
        <v>1000</v>
      </c>
      <c r="S29" s="3"/>
      <c r="T29" s="5">
        <v>25</v>
      </c>
      <c r="U29" s="11">
        <f t="shared" si="21"/>
        <v>625</v>
      </c>
      <c r="V29" s="3"/>
      <c r="W29" s="5"/>
      <c r="X29" s="11">
        <f t="shared" si="23"/>
        <v>1001</v>
      </c>
      <c r="Y29" s="3"/>
      <c r="Z29" s="5">
        <v>8</v>
      </c>
      <c r="AA29" s="11">
        <f t="shared" si="6"/>
        <v>320</v>
      </c>
      <c r="AB29" s="3"/>
      <c r="AC29" s="5"/>
      <c r="AD29" s="11">
        <f t="shared" si="7"/>
        <v>1001</v>
      </c>
      <c r="AE29" s="3"/>
      <c r="AF29" s="5"/>
      <c r="AG29" s="11">
        <f t="shared" si="8"/>
        <v>1001</v>
      </c>
      <c r="AH29" s="3"/>
      <c r="AI29" s="5"/>
      <c r="AJ29" s="11">
        <f t="shared" si="25"/>
        <v>1001</v>
      </c>
      <c r="AK29" s="3"/>
      <c r="AL29" s="5">
        <v>15</v>
      </c>
      <c r="AM29" s="11">
        <f t="shared" si="20"/>
        <v>600</v>
      </c>
      <c r="AN29" s="3"/>
      <c r="AO29" s="5"/>
      <c r="AP29" s="11">
        <f t="shared" si="10"/>
        <v>1001</v>
      </c>
      <c r="AQ29" s="3"/>
      <c r="AR29" s="5"/>
      <c r="AS29" s="11">
        <f t="shared" si="11"/>
        <v>1001</v>
      </c>
      <c r="AT29" s="3"/>
      <c r="AU29" s="5"/>
      <c r="AV29" s="11">
        <f t="shared" si="26"/>
        <v>1001</v>
      </c>
      <c r="AW29" s="3"/>
      <c r="AX29" s="5"/>
      <c r="AY29" s="11">
        <f t="shared" si="13"/>
        <v>1001</v>
      </c>
      <c r="AZ29" s="3"/>
      <c r="BA29" s="5"/>
      <c r="BB29" s="11">
        <f t="shared" si="14"/>
        <v>1001</v>
      </c>
      <c r="BC29" s="3"/>
      <c r="BD29" s="5"/>
      <c r="BE29" s="11">
        <f t="shared" si="15"/>
        <v>1001</v>
      </c>
      <c r="BF29" s="3"/>
      <c r="BG29" s="5"/>
      <c r="BH29" s="11">
        <f t="shared" si="16"/>
        <v>1001</v>
      </c>
      <c r="BI29" s="3"/>
      <c r="BJ29" s="5"/>
      <c r="BK29" s="11">
        <f t="shared" si="17"/>
        <v>1001</v>
      </c>
      <c r="BL29" s="3"/>
      <c r="BM29" s="5"/>
      <c r="BN29" s="11">
        <f t="shared" si="18"/>
        <v>1001</v>
      </c>
      <c r="BO29" s="3"/>
      <c r="BP29" s="5"/>
      <c r="BQ29" s="11">
        <f t="shared" si="19"/>
        <v>1001</v>
      </c>
    </row>
    <row r="30" spans="1:69" ht="15.75" x14ac:dyDescent="0.25">
      <c r="A30" s="24">
        <v>26</v>
      </c>
      <c r="B30" s="25" cm="1">
        <f t="array" ref="B30">SUMPRODUCT(SMALL((I30,L30,O30,R30,U30,X30,AA30,AD30,AG30,AJ30,AM30,AP30,AS30,AV30,AY30,BB30,BE30,BH30,BK30,BN30,BQ30),ROW($1:$6)))</f>
        <v>4569.3242349048796</v>
      </c>
      <c r="C30" s="6">
        <f t="shared" si="0"/>
        <v>19584.324234904881</v>
      </c>
      <c r="D30" s="27" t="s">
        <v>35</v>
      </c>
      <c r="E30" s="30" t="s">
        <v>11</v>
      </c>
      <c r="F30" s="51" t="s">
        <v>37</v>
      </c>
      <c r="G30" s="3"/>
      <c r="H30" s="5"/>
      <c r="I30" s="11">
        <f t="shared" si="24"/>
        <v>1001</v>
      </c>
      <c r="J30" s="3"/>
      <c r="K30" s="5"/>
      <c r="L30" s="11">
        <f t="shared" si="2"/>
        <v>1001</v>
      </c>
      <c r="M30" s="3"/>
      <c r="N30" s="5">
        <v>23</v>
      </c>
      <c r="O30" s="11">
        <f t="shared" si="3"/>
        <v>589.74358974358972</v>
      </c>
      <c r="P30" s="3"/>
      <c r="Q30" s="5"/>
      <c r="R30" s="11">
        <f t="shared" ref="R30:R38" si="27">IF(Q30="",1001,Q30*1000/R$4)</f>
        <v>1001</v>
      </c>
      <c r="S30" s="3"/>
      <c r="T30" s="5">
        <v>39</v>
      </c>
      <c r="U30" s="11">
        <f t="shared" si="21"/>
        <v>975</v>
      </c>
      <c r="V30" s="3"/>
      <c r="W30" s="5"/>
      <c r="X30" s="11">
        <f t="shared" si="23"/>
        <v>1001</v>
      </c>
      <c r="Y30" s="3"/>
      <c r="Z30" s="5">
        <v>17</v>
      </c>
      <c r="AA30" s="11">
        <f t="shared" si="6"/>
        <v>680</v>
      </c>
      <c r="AB30" s="3"/>
      <c r="AC30" s="5">
        <v>10</v>
      </c>
      <c r="AD30" s="11">
        <f t="shared" si="7"/>
        <v>322.58064516129031</v>
      </c>
      <c r="AE30" s="3"/>
      <c r="AF30" s="5"/>
      <c r="AG30" s="11">
        <f t="shared" si="8"/>
        <v>1001</v>
      </c>
      <c r="AH30" s="3"/>
      <c r="AI30" s="5"/>
      <c r="AJ30" s="11">
        <f t="shared" si="25"/>
        <v>1001</v>
      </c>
      <c r="AK30" s="3"/>
      <c r="AL30" s="5"/>
      <c r="AM30" s="11">
        <f t="shared" si="20"/>
        <v>1001</v>
      </c>
      <c r="AN30" s="3"/>
      <c r="AO30" s="5"/>
      <c r="AP30" s="11">
        <f t="shared" si="10"/>
        <v>1001</v>
      </c>
      <c r="AQ30" s="3"/>
      <c r="AR30" s="5"/>
      <c r="AS30" s="11">
        <f t="shared" si="11"/>
        <v>1001</v>
      </c>
      <c r="AT30" s="3"/>
      <c r="AU30" s="5"/>
      <c r="AV30" s="11">
        <f t="shared" si="26"/>
        <v>1001</v>
      </c>
      <c r="AW30" s="3"/>
      <c r="AX30" s="5"/>
      <c r="AY30" s="11">
        <f t="shared" si="13"/>
        <v>1001</v>
      </c>
      <c r="AZ30" s="3"/>
      <c r="BA30" s="5"/>
      <c r="BB30" s="11">
        <f t="shared" si="14"/>
        <v>1001</v>
      </c>
      <c r="BC30" s="3"/>
      <c r="BD30" s="5"/>
      <c r="BE30" s="11">
        <f t="shared" si="15"/>
        <v>1001</v>
      </c>
      <c r="BF30" s="3"/>
      <c r="BG30" s="5"/>
      <c r="BH30" s="11">
        <f t="shared" si="16"/>
        <v>1001</v>
      </c>
      <c r="BI30" s="3"/>
      <c r="BJ30" s="5"/>
      <c r="BK30" s="11">
        <f t="shared" si="17"/>
        <v>1001</v>
      </c>
      <c r="BL30" s="3"/>
      <c r="BM30" s="5"/>
      <c r="BN30" s="11">
        <f t="shared" si="18"/>
        <v>1001</v>
      </c>
      <c r="BO30" s="3"/>
      <c r="BP30" s="5"/>
      <c r="BQ30" s="11">
        <f t="shared" si="19"/>
        <v>1001</v>
      </c>
    </row>
    <row r="31" spans="1:69" ht="15.75" x14ac:dyDescent="0.25">
      <c r="A31" s="24">
        <v>27</v>
      </c>
      <c r="B31" s="25" cm="1">
        <f t="array" ref="B31">SUMPRODUCT(SMALL((I31,L31,O31,R31,U31,X31,AA31,AD31,AG31,AJ31,AM31,AP31,AS31,AV31,AY31,BB31,BE31,BH31,BK31,BN31,BQ31),ROW($1:$6)))</f>
        <v>4572.5483870967746</v>
      </c>
      <c r="C31" s="6">
        <f t="shared" si="0"/>
        <v>19587.548387096773</v>
      </c>
      <c r="D31" s="27" t="s">
        <v>294</v>
      </c>
      <c r="E31" s="30" t="s">
        <v>101</v>
      </c>
      <c r="F31" s="51" t="s">
        <v>23</v>
      </c>
      <c r="G31" s="3"/>
      <c r="H31" s="5"/>
      <c r="I31" s="11">
        <f t="shared" si="24"/>
        <v>1001</v>
      </c>
      <c r="J31" s="3"/>
      <c r="K31" s="5"/>
      <c r="L31" s="11">
        <f t="shared" si="2"/>
        <v>1001</v>
      </c>
      <c r="M31" s="3"/>
      <c r="N31" s="5"/>
      <c r="O31" s="11">
        <f t="shared" si="3"/>
        <v>1001</v>
      </c>
      <c r="P31" s="3"/>
      <c r="Q31" s="5"/>
      <c r="R31" s="11">
        <f t="shared" si="27"/>
        <v>1001</v>
      </c>
      <c r="S31" s="3"/>
      <c r="T31" s="5"/>
      <c r="U31" s="11">
        <f t="shared" si="21"/>
        <v>1001</v>
      </c>
      <c r="V31" s="3"/>
      <c r="W31" s="5"/>
      <c r="X31" s="11">
        <f t="shared" si="23"/>
        <v>1001</v>
      </c>
      <c r="Y31" s="3"/>
      <c r="Z31" s="5"/>
      <c r="AA31" s="11">
        <f t="shared" si="6"/>
        <v>1001</v>
      </c>
      <c r="AB31" s="3"/>
      <c r="AC31" s="5">
        <v>6</v>
      </c>
      <c r="AD31" s="11">
        <f t="shared" si="7"/>
        <v>193.54838709677421</v>
      </c>
      <c r="AE31" s="3"/>
      <c r="AF31" s="5"/>
      <c r="AG31" s="11">
        <f t="shared" si="8"/>
        <v>1001</v>
      </c>
      <c r="AH31" s="3"/>
      <c r="AI31" s="5">
        <v>9</v>
      </c>
      <c r="AJ31" s="11">
        <f t="shared" si="25"/>
        <v>375</v>
      </c>
      <c r="AK31" s="3"/>
      <c r="AL31" s="5"/>
      <c r="AM31" s="11">
        <f t="shared" si="20"/>
        <v>1001</v>
      </c>
      <c r="AN31" s="3"/>
      <c r="AO31" s="5"/>
      <c r="AP31" s="11">
        <f t="shared" si="10"/>
        <v>1001</v>
      </c>
      <c r="AQ31" s="3"/>
      <c r="AR31" s="5"/>
      <c r="AS31" s="11">
        <f t="shared" si="11"/>
        <v>1001</v>
      </c>
      <c r="AT31" s="3"/>
      <c r="AU31" s="5"/>
      <c r="AV31" s="11">
        <f t="shared" si="26"/>
        <v>1001</v>
      </c>
      <c r="AW31" s="3"/>
      <c r="AX31" s="5"/>
      <c r="AY31" s="11">
        <f t="shared" si="13"/>
        <v>1001</v>
      </c>
      <c r="AZ31" s="3"/>
      <c r="BA31" s="5"/>
      <c r="BB31" s="11">
        <f t="shared" si="14"/>
        <v>1001</v>
      </c>
      <c r="BC31" s="3"/>
      <c r="BD31" s="5"/>
      <c r="BE31" s="11">
        <f t="shared" si="15"/>
        <v>1001</v>
      </c>
      <c r="BF31" s="3"/>
      <c r="BG31" s="5"/>
      <c r="BH31" s="11">
        <f t="shared" si="16"/>
        <v>1001</v>
      </c>
      <c r="BI31" s="3"/>
      <c r="BJ31" s="5"/>
      <c r="BK31" s="11">
        <f t="shared" si="17"/>
        <v>1001</v>
      </c>
      <c r="BL31" s="3"/>
      <c r="BM31" s="5"/>
      <c r="BN31" s="11">
        <f t="shared" si="18"/>
        <v>1001</v>
      </c>
      <c r="BO31" s="3"/>
      <c r="BP31" s="5"/>
      <c r="BQ31" s="11">
        <f t="shared" si="19"/>
        <v>1001</v>
      </c>
    </row>
    <row r="32" spans="1:69" ht="15.75" x14ac:dyDescent="0.25">
      <c r="A32" s="24">
        <v>28</v>
      </c>
      <c r="B32" s="25" cm="1">
        <f t="array" ref="B32">SUMPRODUCT(SMALL((I32,L32,O32,R32,U32,X32,AA32,AD32,AG32,AJ32,AM32,AP32,AS32,AV32,AY32,BB32,BE32,BH32,BK32,BN32,BQ32),ROW($1:$6)))</f>
        <v>4630.1794871794873</v>
      </c>
      <c r="C32" s="6">
        <f t="shared" si="0"/>
        <v>19645.179487179488</v>
      </c>
      <c r="D32" s="27" t="s">
        <v>60</v>
      </c>
      <c r="E32" s="30" t="s">
        <v>32</v>
      </c>
      <c r="F32" s="51" t="s">
        <v>69</v>
      </c>
      <c r="G32" s="3"/>
      <c r="H32" s="5"/>
      <c r="I32" s="11">
        <f t="shared" si="24"/>
        <v>1001</v>
      </c>
      <c r="J32" s="3"/>
      <c r="K32" s="5"/>
      <c r="L32" s="11">
        <f t="shared" si="2"/>
        <v>1001</v>
      </c>
      <c r="M32" s="3"/>
      <c r="N32" s="5">
        <v>19</v>
      </c>
      <c r="O32" s="11">
        <f t="shared" si="3"/>
        <v>487.17948717948718</v>
      </c>
      <c r="P32" s="3"/>
      <c r="Q32" s="5"/>
      <c r="R32" s="11">
        <f t="shared" si="27"/>
        <v>1001</v>
      </c>
      <c r="S32" s="3"/>
      <c r="T32" s="5"/>
      <c r="U32" s="11">
        <f t="shared" si="21"/>
        <v>1001</v>
      </c>
      <c r="V32" s="3"/>
      <c r="W32" s="5"/>
      <c r="X32" s="11">
        <f t="shared" si="23"/>
        <v>1001</v>
      </c>
      <c r="Y32" s="3"/>
      <c r="Z32" s="5"/>
      <c r="AA32" s="11">
        <f t="shared" si="6"/>
        <v>1001</v>
      </c>
      <c r="AB32" s="3"/>
      <c r="AC32" s="5"/>
      <c r="AD32" s="11">
        <f t="shared" si="7"/>
        <v>1001</v>
      </c>
      <c r="AE32" s="3"/>
      <c r="AF32" s="5"/>
      <c r="AG32" s="11">
        <f t="shared" si="8"/>
        <v>1001</v>
      </c>
      <c r="AH32" s="3"/>
      <c r="AI32" s="5">
        <v>12</v>
      </c>
      <c r="AJ32" s="11">
        <f t="shared" si="25"/>
        <v>500</v>
      </c>
      <c r="AK32" s="3"/>
      <c r="AL32" s="5">
        <v>16</v>
      </c>
      <c r="AM32" s="11">
        <f t="shared" si="20"/>
        <v>640</v>
      </c>
      <c r="AN32" s="3"/>
      <c r="AO32" s="5"/>
      <c r="AP32" s="11">
        <f t="shared" si="10"/>
        <v>1001</v>
      </c>
      <c r="AQ32" s="3"/>
      <c r="AR32" s="5"/>
      <c r="AS32" s="11">
        <f t="shared" si="11"/>
        <v>1001</v>
      </c>
      <c r="AT32" s="3"/>
      <c r="AU32" s="5"/>
      <c r="AV32" s="11">
        <f t="shared" si="26"/>
        <v>1001</v>
      </c>
      <c r="AW32" s="3"/>
      <c r="AX32" s="5"/>
      <c r="AY32" s="11">
        <f t="shared" si="13"/>
        <v>1001</v>
      </c>
      <c r="AZ32" s="3"/>
      <c r="BA32" s="5"/>
      <c r="BB32" s="11">
        <f t="shared" si="14"/>
        <v>1001</v>
      </c>
      <c r="BC32" s="3"/>
      <c r="BD32" s="5"/>
      <c r="BE32" s="11">
        <f t="shared" si="15"/>
        <v>1001</v>
      </c>
      <c r="BF32" s="3"/>
      <c r="BG32" s="5"/>
      <c r="BH32" s="11">
        <f t="shared" si="16"/>
        <v>1001</v>
      </c>
      <c r="BI32" s="3"/>
      <c r="BJ32" s="5"/>
      <c r="BK32" s="11">
        <f t="shared" si="17"/>
        <v>1001</v>
      </c>
      <c r="BL32" s="3"/>
      <c r="BM32" s="5"/>
      <c r="BN32" s="11">
        <f t="shared" si="18"/>
        <v>1001</v>
      </c>
      <c r="BO32" s="3"/>
      <c r="BP32" s="5"/>
      <c r="BQ32" s="11">
        <f t="shared" si="19"/>
        <v>1001</v>
      </c>
    </row>
    <row r="33" spans="1:69" ht="15.75" x14ac:dyDescent="0.25">
      <c r="A33" s="24">
        <v>29</v>
      </c>
      <c r="B33" s="25" cm="1">
        <f t="array" ref="B33">SUMPRODUCT(SMALL((I33,L33,O33,R33,U33,X33,AA33,AD33,AG33,AJ33,AM33,AP33,AS33,AV33,AY33,BB33,BE33,BH33,BK33,BN33,BQ33),ROW($1:$6)))</f>
        <v>4643.6891495601176</v>
      </c>
      <c r="C33" s="6">
        <f t="shared" si="0"/>
        <v>19658.689149560116</v>
      </c>
      <c r="D33" s="27" t="s">
        <v>157</v>
      </c>
      <c r="E33" s="30" t="s">
        <v>118</v>
      </c>
      <c r="F33" s="51" t="s">
        <v>23</v>
      </c>
      <c r="G33" s="3"/>
      <c r="H33" s="5"/>
      <c r="I33" s="11">
        <f t="shared" si="24"/>
        <v>1001</v>
      </c>
      <c r="J33" s="3"/>
      <c r="K33" s="5">
        <v>15</v>
      </c>
      <c r="L33" s="11">
        <f t="shared" si="2"/>
        <v>681.81818181818187</v>
      </c>
      <c r="M33" s="3"/>
      <c r="N33" s="5"/>
      <c r="O33" s="11">
        <f t="shared" si="3"/>
        <v>1001</v>
      </c>
      <c r="P33" s="3"/>
      <c r="Q33" s="5"/>
      <c r="R33" s="11">
        <f t="shared" si="27"/>
        <v>1001</v>
      </c>
      <c r="S33" s="3"/>
      <c r="T33" s="5">
        <v>19</v>
      </c>
      <c r="U33" s="11">
        <f t="shared" si="21"/>
        <v>475</v>
      </c>
      <c r="V33" s="3"/>
      <c r="W33" s="5">
        <v>15</v>
      </c>
      <c r="X33" s="11">
        <f t="shared" si="23"/>
        <v>483.87096774193549</v>
      </c>
      <c r="Y33" s="3"/>
      <c r="Z33" s="5"/>
      <c r="AA33" s="11">
        <f t="shared" si="6"/>
        <v>1001</v>
      </c>
      <c r="AB33" s="3"/>
      <c r="AC33" s="5"/>
      <c r="AD33" s="11">
        <f t="shared" si="7"/>
        <v>1001</v>
      </c>
      <c r="AE33" s="3"/>
      <c r="AF33" s="5"/>
      <c r="AG33" s="11">
        <f t="shared" si="8"/>
        <v>1001</v>
      </c>
      <c r="AH33" s="3"/>
      <c r="AI33" s="5"/>
      <c r="AJ33" s="11">
        <f t="shared" si="25"/>
        <v>1001</v>
      </c>
      <c r="AK33" s="3"/>
      <c r="AL33" s="5"/>
      <c r="AM33" s="11">
        <f t="shared" si="20"/>
        <v>1001</v>
      </c>
      <c r="AN33" s="3"/>
      <c r="AO33" s="5"/>
      <c r="AP33" s="11">
        <f t="shared" si="10"/>
        <v>1001</v>
      </c>
      <c r="AQ33" s="3"/>
      <c r="AR33" s="5"/>
      <c r="AS33" s="11">
        <f t="shared" si="11"/>
        <v>1001</v>
      </c>
      <c r="AT33" s="3"/>
      <c r="AU33" s="5"/>
      <c r="AV33" s="11">
        <f t="shared" si="26"/>
        <v>1001</v>
      </c>
      <c r="AW33" s="3"/>
      <c r="AX33" s="5"/>
      <c r="AY33" s="11">
        <f t="shared" si="13"/>
        <v>1001</v>
      </c>
      <c r="AZ33" s="3"/>
      <c r="BA33" s="5"/>
      <c r="BB33" s="11">
        <f t="shared" si="14"/>
        <v>1001</v>
      </c>
      <c r="BC33" s="3"/>
      <c r="BD33" s="5"/>
      <c r="BE33" s="11">
        <f t="shared" si="15"/>
        <v>1001</v>
      </c>
      <c r="BF33" s="3"/>
      <c r="BG33" s="5"/>
      <c r="BH33" s="11">
        <f t="shared" si="16"/>
        <v>1001</v>
      </c>
      <c r="BI33" s="3"/>
      <c r="BJ33" s="5"/>
      <c r="BK33" s="11">
        <f t="shared" si="17"/>
        <v>1001</v>
      </c>
      <c r="BL33" s="3"/>
      <c r="BM33" s="5"/>
      <c r="BN33" s="11">
        <f t="shared" si="18"/>
        <v>1001</v>
      </c>
      <c r="BO33" s="3"/>
      <c r="BP33" s="5"/>
      <c r="BQ33" s="11">
        <f t="shared" si="19"/>
        <v>1001</v>
      </c>
    </row>
    <row r="34" spans="1:69" ht="15.75" x14ac:dyDescent="0.25">
      <c r="A34" s="24">
        <v>30</v>
      </c>
      <c r="B34" s="25" cm="1">
        <f t="array" ref="B34">SUMPRODUCT(SMALL((I34,L34,O34,R34,U34,X34,AA34,AD34,AG34,AJ34,AM34,AP34,AS34,AV34,AY34,BB34,BE34,BH34,BK34,BN34,BQ34),ROW($1:$6)))</f>
        <v>4662.6153846153848</v>
      </c>
      <c r="C34" s="6">
        <f t="shared" si="0"/>
        <v>19677.615384615383</v>
      </c>
      <c r="D34" s="27" t="s">
        <v>283</v>
      </c>
      <c r="E34" s="30" t="s">
        <v>102</v>
      </c>
      <c r="F34" s="56" t="s">
        <v>30</v>
      </c>
      <c r="G34" s="3"/>
      <c r="H34" s="5"/>
      <c r="I34" s="11">
        <f t="shared" si="24"/>
        <v>1001</v>
      </c>
      <c r="J34" s="3"/>
      <c r="K34" s="5"/>
      <c r="L34" s="11">
        <f t="shared" si="2"/>
        <v>1001</v>
      </c>
      <c r="M34" s="3"/>
      <c r="N34" s="5">
        <v>33</v>
      </c>
      <c r="O34" s="11">
        <f t="shared" si="3"/>
        <v>846.15384615384619</v>
      </c>
      <c r="P34" s="3"/>
      <c r="Q34" s="5">
        <v>1</v>
      </c>
      <c r="R34" s="11">
        <f t="shared" si="27"/>
        <v>38.46153846153846</v>
      </c>
      <c r="S34" s="3"/>
      <c r="T34" s="5">
        <v>31</v>
      </c>
      <c r="U34" s="11">
        <f t="shared" si="21"/>
        <v>775</v>
      </c>
      <c r="V34" s="3"/>
      <c r="W34" s="5"/>
      <c r="X34" s="11">
        <f t="shared" si="23"/>
        <v>1001</v>
      </c>
      <c r="Y34" s="3"/>
      <c r="Z34" s="5"/>
      <c r="AA34" s="11">
        <f t="shared" si="6"/>
        <v>1001</v>
      </c>
      <c r="AB34" s="3"/>
      <c r="AC34" s="5"/>
      <c r="AD34" s="11">
        <f t="shared" si="7"/>
        <v>1001</v>
      </c>
      <c r="AE34" s="3"/>
      <c r="AF34" s="5"/>
      <c r="AG34" s="11">
        <f t="shared" si="8"/>
        <v>1001</v>
      </c>
      <c r="AH34" s="3"/>
      <c r="AI34" s="5"/>
      <c r="AJ34" s="11">
        <f t="shared" si="25"/>
        <v>1001</v>
      </c>
      <c r="AK34" s="3"/>
      <c r="AL34" s="5"/>
      <c r="AM34" s="11">
        <f t="shared" si="20"/>
        <v>1001</v>
      </c>
      <c r="AN34" s="3"/>
      <c r="AO34" s="5"/>
      <c r="AP34" s="11">
        <f t="shared" si="10"/>
        <v>1001</v>
      </c>
      <c r="AQ34" s="3"/>
      <c r="AR34" s="5"/>
      <c r="AS34" s="11">
        <f t="shared" si="11"/>
        <v>1001</v>
      </c>
      <c r="AT34" s="3"/>
      <c r="AU34" s="5"/>
      <c r="AV34" s="11">
        <v>1001</v>
      </c>
      <c r="AW34" s="3"/>
      <c r="AX34" s="5"/>
      <c r="AY34" s="11">
        <f t="shared" si="13"/>
        <v>1001</v>
      </c>
      <c r="AZ34" s="3"/>
      <c r="BA34" s="5"/>
      <c r="BB34" s="11">
        <f t="shared" si="14"/>
        <v>1001</v>
      </c>
      <c r="BC34" s="3"/>
      <c r="BD34" s="5"/>
      <c r="BE34" s="11">
        <f t="shared" si="15"/>
        <v>1001</v>
      </c>
      <c r="BF34" s="3"/>
      <c r="BG34" s="5"/>
      <c r="BH34" s="11">
        <f t="shared" si="16"/>
        <v>1001</v>
      </c>
      <c r="BI34" s="3"/>
      <c r="BJ34" s="5"/>
      <c r="BK34" s="11">
        <f t="shared" si="17"/>
        <v>1001</v>
      </c>
      <c r="BL34" s="3"/>
      <c r="BM34" s="5"/>
      <c r="BN34" s="11">
        <f t="shared" si="18"/>
        <v>1001</v>
      </c>
      <c r="BO34" s="3"/>
      <c r="BP34" s="5"/>
      <c r="BQ34" s="11">
        <f t="shared" si="19"/>
        <v>1001</v>
      </c>
    </row>
    <row r="35" spans="1:69" ht="15.75" x14ac:dyDescent="0.25">
      <c r="A35" s="24">
        <v>31</v>
      </c>
      <c r="B35" s="25" cm="1">
        <f t="array" ref="B35">SUMPRODUCT(SMALL((I35,L35,O35,R35,U35,X35,AA35,AD35,AG35,AJ35,AM35,AP35,AS35,AV35,AY35,BB35,BE35,BH35,BK35,BN35,BQ35),ROW($1:$6)))</f>
        <v>4723.5961768219831</v>
      </c>
      <c r="C35" s="6">
        <f t="shared" si="0"/>
        <v>19673.080047789725</v>
      </c>
      <c r="D35" s="27" t="s">
        <v>128</v>
      </c>
      <c r="E35" s="30" t="s">
        <v>129</v>
      </c>
      <c r="F35" s="51" t="s">
        <v>25</v>
      </c>
      <c r="G35" s="3"/>
      <c r="H35" s="5"/>
      <c r="I35" s="11">
        <f t="shared" si="24"/>
        <v>1001</v>
      </c>
      <c r="J35" s="3"/>
      <c r="K35" s="5"/>
      <c r="L35" s="11">
        <f t="shared" si="2"/>
        <v>1001</v>
      </c>
      <c r="M35" s="3"/>
      <c r="N35" s="5"/>
      <c r="O35" s="11">
        <f t="shared" si="3"/>
        <v>1001</v>
      </c>
      <c r="P35" s="3"/>
      <c r="Q35" s="5"/>
      <c r="R35" s="11">
        <f t="shared" si="27"/>
        <v>1001</v>
      </c>
      <c r="S35" s="3"/>
      <c r="T35" s="5">
        <v>32</v>
      </c>
      <c r="U35" s="11">
        <f t="shared" si="21"/>
        <v>800</v>
      </c>
      <c r="V35" s="3"/>
      <c r="W35" s="5">
        <v>28</v>
      </c>
      <c r="X35" s="11">
        <f t="shared" si="23"/>
        <v>903.22580645161293</v>
      </c>
      <c r="Y35" s="3"/>
      <c r="Z35" s="5">
        <v>12</v>
      </c>
      <c r="AA35" s="11">
        <f t="shared" si="6"/>
        <v>480</v>
      </c>
      <c r="AB35" s="3"/>
      <c r="AC35" s="5">
        <v>29</v>
      </c>
      <c r="AD35" s="11">
        <f t="shared" si="7"/>
        <v>935.48387096774195</v>
      </c>
      <c r="AE35" s="3"/>
      <c r="AF35" s="5"/>
      <c r="AG35" s="11">
        <f t="shared" si="8"/>
        <v>1001</v>
      </c>
      <c r="AH35" s="3"/>
      <c r="AI35" s="5">
        <v>22</v>
      </c>
      <c r="AJ35" s="11">
        <f t="shared" si="25"/>
        <v>916.66666666666663</v>
      </c>
      <c r="AK35" s="3"/>
      <c r="AL35" s="5">
        <v>23</v>
      </c>
      <c r="AM35" s="11">
        <f t="shared" si="20"/>
        <v>920</v>
      </c>
      <c r="AN35" s="3"/>
      <c r="AO35" s="5"/>
      <c r="AP35" s="11">
        <f t="shared" si="10"/>
        <v>1001</v>
      </c>
      <c r="AQ35" s="3"/>
      <c r="AR35" s="5">
        <v>19</v>
      </c>
      <c r="AS35" s="11">
        <f t="shared" si="11"/>
        <v>703.7037037037037</v>
      </c>
      <c r="AT35" s="3"/>
      <c r="AU35" s="5"/>
      <c r="AV35" s="11">
        <f t="shared" ref="AV35:AV68" si="28">IF(AU35="",1001,AU35*1000/AV$4)</f>
        <v>1001</v>
      </c>
      <c r="AW35" s="3"/>
      <c r="AX35" s="5"/>
      <c r="AY35" s="11">
        <f t="shared" si="13"/>
        <v>1001</v>
      </c>
      <c r="AZ35" s="3"/>
      <c r="BA35" s="5"/>
      <c r="BB35" s="11">
        <f t="shared" si="14"/>
        <v>1001</v>
      </c>
      <c r="BC35" s="3"/>
      <c r="BD35" s="5"/>
      <c r="BE35" s="11">
        <f t="shared" si="15"/>
        <v>1001</v>
      </c>
      <c r="BF35" s="3"/>
      <c r="BG35" s="5"/>
      <c r="BH35" s="11">
        <f t="shared" si="16"/>
        <v>1001</v>
      </c>
      <c r="BI35" s="3"/>
      <c r="BJ35" s="5"/>
      <c r="BK35" s="11">
        <f t="shared" si="17"/>
        <v>1001</v>
      </c>
      <c r="BL35" s="3"/>
      <c r="BM35" s="5"/>
      <c r="BN35" s="11">
        <f t="shared" si="18"/>
        <v>1001</v>
      </c>
      <c r="BO35" s="3"/>
      <c r="BP35" s="5"/>
      <c r="BQ35" s="11">
        <f t="shared" si="19"/>
        <v>1001</v>
      </c>
    </row>
    <row r="36" spans="1:69" ht="15.75" x14ac:dyDescent="0.25">
      <c r="A36" s="24">
        <v>32</v>
      </c>
      <c r="B36" s="25" cm="1">
        <f t="array" ref="B36">SUMPRODUCT(SMALL((I36,L36,O36,R36,U36,X36,AA36,AD36,AG36,AJ36,AM36,AP36,AS36,AV36,AY36,BB36,BE36,BH36,BK36,BN36,BQ36),ROW($1:$6)))</f>
        <v>4884.893300248139</v>
      </c>
      <c r="C36" s="6">
        <f t="shared" si="0"/>
        <v>19899.893300248139</v>
      </c>
      <c r="D36" s="27" t="s">
        <v>107</v>
      </c>
      <c r="E36" s="30" t="s">
        <v>90</v>
      </c>
      <c r="F36" s="51" t="s">
        <v>8</v>
      </c>
      <c r="G36" s="3"/>
      <c r="H36" s="5"/>
      <c r="I36" s="11">
        <f t="shared" si="24"/>
        <v>1001</v>
      </c>
      <c r="J36" s="3"/>
      <c r="K36" s="5"/>
      <c r="L36" s="11">
        <f t="shared" si="2"/>
        <v>1001</v>
      </c>
      <c r="M36" s="3"/>
      <c r="N36" s="5"/>
      <c r="O36" s="11">
        <f t="shared" si="3"/>
        <v>1001</v>
      </c>
      <c r="P36" s="3"/>
      <c r="Q36" s="5">
        <v>12</v>
      </c>
      <c r="R36" s="11">
        <f t="shared" si="27"/>
        <v>461.53846153846155</v>
      </c>
      <c r="S36" s="3"/>
      <c r="T36" s="5"/>
      <c r="U36" s="11">
        <f t="shared" si="21"/>
        <v>1001</v>
      </c>
      <c r="V36" s="3"/>
      <c r="W36" s="5"/>
      <c r="X36" s="11">
        <f t="shared" si="23"/>
        <v>1001</v>
      </c>
      <c r="Y36" s="3"/>
      <c r="Z36" s="5"/>
      <c r="AA36" s="11">
        <f t="shared" si="6"/>
        <v>1001</v>
      </c>
      <c r="AB36" s="3"/>
      <c r="AC36" s="5">
        <v>13</v>
      </c>
      <c r="AD36" s="11">
        <f t="shared" si="7"/>
        <v>419.35483870967744</v>
      </c>
      <c r="AE36" s="3"/>
      <c r="AF36" s="5"/>
      <c r="AG36" s="11">
        <f t="shared" si="8"/>
        <v>1001</v>
      </c>
      <c r="AH36" s="3"/>
      <c r="AI36" s="5"/>
      <c r="AJ36" s="11">
        <f t="shared" si="25"/>
        <v>1001</v>
      </c>
      <c r="AK36" s="3"/>
      <c r="AL36" s="5"/>
      <c r="AM36" s="11">
        <f t="shared" si="20"/>
        <v>1001</v>
      </c>
      <c r="AN36" s="3"/>
      <c r="AO36" s="5"/>
      <c r="AP36" s="11">
        <f t="shared" si="10"/>
        <v>1001</v>
      </c>
      <c r="AQ36" s="3"/>
      <c r="AR36" s="5"/>
      <c r="AS36" s="11">
        <f t="shared" si="11"/>
        <v>1001</v>
      </c>
      <c r="AT36" s="3"/>
      <c r="AU36" s="5"/>
      <c r="AV36" s="11">
        <f t="shared" si="28"/>
        <v>1001</v>
      </c>
      <c r="AW36" s="3"/>
      <c r="AX36" s="5"/>
      <c r="AY36" s="11">
        <f t="shared" si="13"/>
        <v>1001</v>
      </c>
      <c r="AZ36" s="3"/>
      <c r="BA36" s="5"/>
      <c r="BB36" s="11">
        <f t="shared" si="14"/>
        <v>1001</v>
      </c>
      <c r="BC36" s="3"/>
      <c r="BD36" s="5"/>
      <c r="BE36" s="11">
        <f t="shared" si="15"/>
        <v>1001</v>
      </c>
      <c r="BF36" s="3"/>
      <c r="BG36" s="5"/>
      <c r="BH36" s="11">
        <f t="shared" si="16"/>
        <v>1001</v>
      </c>
      <c r="BI36" s="3"/>
      <c r="BJ36" s="5"/>
      <c r="BK36" s="11">
        <f t="shared" si="17"/>
        <v>1001</v>
      </c>
      <c r="BL36" s="3"/>
      <c r="BM36" s="5"/>
      <c r="BN36" s="11">
        <f t="shared" si="18"/>
        <v>1001</v>
      </c>
      <c r="BO36" s="3"/>
      <c r="BP36" s="5"/>
      <c r="BQ36" s="11">
        <f t="shared" si="19"/>
        <v>1001</v>
      </c>
    </row>
    <row r="37" spans="1:69" ht="15.75" x14ac:dyDescent="0.25">
      <c r="A37" s="24">
        <v>33</v>
      </c>
      <c r="B37" s="25" cm="1">
        <f t="array" ref="B37">SUMPRODUCT(SMALL((I37,L37,O37,R37,U37,X37,AA37,AD37,AG37,AJ37,AM37,AP37,AS37,AV37,AY37,BB37,BE37,BH37,BK37,BN37,BQ37),ROW($1:$6)))</f>
        <v>4963.6666666666661</v>
      </c>
      <c r="C37" s="6">
        <f t="shared" ref="C37:C72" si="29">I37+L37+O37+R37+U37+X37+AA37+AD37+AG37+AJ37+AM37+AP37+AS37+AV37+AY37+BB37+BE37+BH37+BK37+BN37+BQ37</f>
        <v>19978.666666666664</v>
      </c>
      <c r="D37" s="27" t="s">
        <v>219</v>
      </c>
      <c r="E37" s="30" t="s">
        <v>1</v>
      </c>
      <c r="F37" s="51" t="s">
        <v>69</v>
      </c>
      <c r="G37" s="3"/>
      <c r="H37" s="5"/>
      <c r="I37" s="11">
        <f t="shared" si="24"/>
        <v>1001</v>
      </c>
      <c r="J37" s="3"/>
      <c r="K37" s="5"/>
      <c r="L37" s="11">
        <f t="shared" ref="L37:L68" si="30">IF(K37="",1001,K37*1000/L$4)</f>
        <v>1001</v>
      </c>
      <c r="M37" s="3"/>
      <c r="N37" s="5"/>
      <c r="O37" s="11">
        <f t="shared" ref="O37:O68" si="31">IF(N37="",1001,N37*1000/O$4)</f>
        <v>1001</v>
      </c>
      <c r="P37" s="3"/>
      <c r="Q37" s="5"/>
      <c r="R37" s="11">
        <f t="shared" si="27"/>
        <v>1001</v>
      </c>
      <c r="S37" s="3"/>
      <c r="T37" s="5"/>
      <c r="U37" s="11">
        <f t="shared" si="21"/>
        <v>1001</v>
      </c>
      <c r="V37" s="3"/>
      <c r="W37" s="5"/>
      <c r="X37" s="11">
        <f t="shared" si="23"/>
        <v>1001</v>
      </c>
      <c r="Y37" s="3"/>
      <c r="Z37" s="5">
        <v>24</v>
      </c>
      <c r="AA37" s="11">
        <f t="shared" ref="AA37:AA68" si="32">IF(Z37="",1001,Z37*1000/AA$4)</f>
        <v>960</v>
      </c>
      <c r="AB37" s="3"/>
      <c r="AC37" s="5"/>
      <c r="AD37" s="11">
        <f t="shared" si="7"/>
        <v>1001</v>
      </c>
      <c r="AE37" s="3"/>
      <c r="AF37" s="5"/>
      <c r="AG37" s="11">
        <f t="shared" ref="AG37:AG68" si="33">IF(AF37="",1001,AF37*1000/AG$4)</f>
        <v>1001</v>
      </c>
      <c r="AH37" s="3"/>
      <c r="AI37" s="5">
        <v>1</v>
      </c>
      <c r="AJ37" s="11">
        <f t="shared" si="25"/>
        <v>41.666666666666664</v>
      </c>
      <c r="AK37" s="3"/>
      <c r="AL37" s="5">
        <v>24</v>
      </c>
      <c r="AM37" s="11">
        <f t="shared" si="20"/>
        <v>960</v>
      </c>
      <c r="AN37" s="3"/>
      <c r="AO37" s="5">
        <v>31</v>
      </c>
      <c r="AP37" s="11">
        <f t="shared" ref="AP37:AP68" si="34">IF(AO37="",1001,AO37*1000/AP$4)</f>
        <v>1000</v>
      </c>
      <c r="AQ37" s="3"/>
      <c r="AR37" s="5"/>
      <c r="AS37" s="11">
        <f t="shared" ref="AS37:AS68" si="35">IF(AR37="",1001,AR37*1000/AS$4)</f>
        <v>1001</v>
      </c>
      <c r="AT37" s="3"/>
      <c r="AU37" s="5"/>
      <c r="AV37" s="11">
        <f t="shared" si="28"/>
        <v>1001</v>
      </c>
      <c r="AW37" s="3"/>
      <c r="AX37" s="5"/>
      <c r="AY37" s="11">
        <f t="shared" ref="AY37:AY68" si="36">IF(AX37="",1001,AX37*1000/AY$4)</f>
        <v>1001</v>
      </c>
      <c r="AZ37" s="3"/>
      <c r="BA37" s="5"/>
      <c r="BB37" s="11">
        <f t="shared" ref="BB37:BB68" si="37">IF(BA37="",1001,BA37*1000/BB$4)</f>
        <v>1001</v>
      </c>
      <c r="BC37" s="3"/>
      <c r="BD37" s="5"/>
      <c r="BE37" s="11">
        <f t="shared" ref="BE37:BE68" si="38">IF(BD37="",1001,BD37*1000/BE$4)</f>
        <v>1001</v>
      </c>
      <c r="BF37" s="3"/>
      <c r="BG37" s="5"/>
      <c r="BH37" s="11">
        <f t="shared" ref="BH37:BH68" si="39">IF(BG37="",1001,BG37*1000/BH$4)</f>
        <v>1001</v>
      </c>
      <c r="BI37" s="3"/>
      <c r="BJ37" s="5"/>
      <c r="BK37" s="11">
        <f t="shared" ref="BK37:BK68" si="40">IF(BJ37="",1001,BJ37*1000/BK$4)</f>
        <v>1001</v>
      </c>
      <c r="BL37" s="3"/>
      <c r="BM37" s="5"/>
      <c r="BN37" s="11">
        <f t="shared" ref="BN37:BN68" si="41">IF(BM37="",1001,BM37*1000/BN$4)</f>
        <v>1001</v>
      </c>
      <c r="BO37" s="3"/>
      <c r="BP37" s="5"/>
      <c r="BQ37" s="11">
        <f t="shared" ref="BQ37:BQ68" si="42">IF(BP37="",1001,BP37*1000/BQ$4)</f>
        <v>1001</v>
      </c>
    </row>
    <row r="38" spans="1:69" ht="15.75" x14ac:dyDescent="0.25">
      <c r="A38" s="24">
        <v>34</v>
      </c>
      <c r="B38" s="25" cm="1">
        <f t="array" ref="B38">SUMPRODUCT(SMALL((I38,L38,O38,R38,U38,X38,AA38,AD38,AG38,AJ38,AM38,AP38,AS38,AV38,AY38,BB38,BE38,BH38,BK38,BN38,BQ38),ROW($1:$6)))</f>
        <v>5037.2580645161288</v>
      </c>
      <c r="C38" s="6">
        <f t="shared" si="29"/>
        <v>20052.258064516129</v>
      </c>
      <c r="D38" s="27" t="s">
        <v>53</v>
      </c>
      <c r="E38" s="30" t="s">
        <v>54</v>
      </c>
      <c r="F38" s="51" t="s">
        <v>23</v>
      </c>
      <c r="G38" s="3"/>
      <c r="H38" s="5"/>
      <c r="I38" s="11">
        <f t="shared" si="24"/>
        <v>1001</v>
      </c>
      <c r="J38" s="3"/>
      <c r="K38" s="5"/>
      <c r="L38" s="11">
        <f t="shared" si="30"/>
        <v>1001</v>
      </c>
      <c r="M38" s="3"/>
      <c r="N38" s="5"/>
      <c r="O38" s="11">
        <f t="shared" si="31"/>
        <v>1001</v>
      </c>
      <c r="P38" s="3"/>
      <c r="Q38" s="5"/>
      <c r="R38" s="11">
        <f t="shared" si="27"/>
        <v>1001</v>
      </c>
      <c r="S38" s="3"/>
      <c r="T38" s="5"/>
      <c r="U38" s="11">
        <f t="shared" si="21"/>
        <v>1001</v>
      </c>
      <c r="V38" s="3"/>
      <c r="W38" s="5">
        <v>1</v>
      </c>
      <c r="X38" s="11">
        <f t="shared" si="23"/>
        <v>32.258064516129032</v>
      </c>
      <c r="Y38" s="3"/>
      <c r="Z38" s="5"/>
      <c r="AA38" s="11">
        <f t="shared" si="32"/>
        <v>1001</v>
      </c>
      <c r="AB38" s="3"/>
      <c r="AC38" s="5"/>
      <c r="AD38" s="11">
        <f t="shared" si="7"/>
        <v>1001</v>
      </c>
      <c r="AE38" s="3"/>
      <c r="AF38" s="5"/>
      <c r="AG38" s="11">
        <f t="shared" si="33"/>
        <v>1001</v>
      </c>
      <c r="AH38" s="3"/>
      <c r="AI38" s="5"/>
      <c r="AJ38" s="11">
        <f t="shared" si="25"/>
        <v>1001</v>
      </c>
      <c r="AK38" s="3"/>
      <c r="AL38" s="5"/>
      <c r="AM38" s="11">
        <f t="shared" si="20"/>
        <v>1001</v>
      </c>
      <c r="AN38" s="3"/>
      <c r="AO38" s="5"/>
      <c r="AP38" s="11">
        <f t="shared" si="34"/>
        <v>1001</v>
      </c>
      <c r="AQ38" s="3"/>
      <c r="AR38" s="5"/>
      <c r="AS38" s="11">
        <f t="shared" si="35"/>
        <v>1001</v>
      </c>
      <c r="AT38" s="3"/>
      <c r="AU38" s="5"/>
      <c r="AV38" s="11">
        <f t="shared" si="28"/>
        <v>1001</v>
      </c>
      <c r="AW38" s="3"/>
      <c r="AX38" s="5"/>
      <c r="AY38" s="11">
        <f t="shared" si="36"/>
        <v>1001</v>
      </c>
      <c r="AZ38" s="3"/>
      <c r="BA38" s="5"/>
      <c r="BB38" s="11">
        <f t="shared" si="37"/>
        <v>1001</v>
      </c>
      <c r="BC38" s="3"/>
      <c r="BD38" s="5"/>
      <c r="BE38" s="11">
        <f t="shared" si="38"/>
        <v>1001</v>
      </c>
      <c r="BF38" s="3"/>
      <c r="BG38" s="5"/>
      <c r="BH38" s="11">
        <f t="shared" si="39"/>
        <v>1001</v>
      </c>
      <c r="BI38" s="3"/>
      <c r="BJ38" s="5"/>
      <c r="BK38" s="11">
        <f t="shared" si="40"/>
        <v>1001</v>
      </c>
      <c r="BL38" s="3"/>
      <c r="BM38" s="5"/>
      <c r="BN38" s="11">
        <f t="shared" si="41"/>
        <v>1001</v>
      </c>
      <c r="BO38" s="3"/>
      <c r="BP38" s="5"/>
      <c r="BQ38" s="11">
        <f t="shared" si="42"/>
        <v>1001</v>
      </c>
    </row>
    <row r="39" spans="1:69" ht="15.75" x14ac:dyDescent="0.25">
      <c r="A39" s="24">
        <v>35</v>
      </c>
      <c r="B39" s="25" cm="1">
        <f t="array" ref="B39">SUMPRODUCT(SMALL((I39,L39,O39,R39,U39,X39,AA39,AD39,AG39,AJ39,AM39,AP39,AS39,AV39,AY39,BB39,BE39,BH39,BK39,BN39,BQ39),ROW($1:$6)))</f>
        <v>5133.0322580645161</v>
      </c>
      <c r="C39" s="6">
        <f t="shared" si="29"/>
        <v>20148.032258064515</v>
      </c>
      <c r="D39" s="27" t="s">
        <v>131</v>
      </c>
      <c r="E39" s="30" t="s">
        <v>132</v>
      </c>
      <c r="F39" s="51" t="s">
        <v>8</v>
      </c>
      <c r="G39" s="3"/>
      <c r="H39" s="5"/>
      <c r="I39" s="11">
        <f t="shared" si="24"/>
        <v>1001</v>
      </c>
      <c r="J39" s="3"/>
      <c r="K39" s="5"/>
      <c r="L39" s="11">
        <f t="shared" si="30"/>
        <v>1001</v>
      </c>
      <c r="M39" s="3"/>
      <c r="N39" s="5"/>
      <c r="O39" s="11">
        <f t="shared" si="31"/>
        <v>1001</v>
      </c>
      <c r="P39" s="3"/>
      <c r="Q39" s="5">
        <v>23</v>
      </c>
      <c r="R39" s="11">
        <v>1000</v>
      </c>
      <c r="S39" s="3"/>
      <c r="T39" s="5"/>
      <c r="U39" s="11">
        <f t="shared" si="21"/>
        <v>1001</v>
      </c>
      <c r="V39" s="3"/>
      <c r="W39" s="5"/>
      <c r="X39" s="11">
        <f t="shared" si="23"/>
        <v>1001</v>
      </c>
      <c r="Y39" s="3"/>
      <c r="Z39" s="5"/>
      <c r="AA39" s="11">
        <f t="shared" si="32"/>
        <v>1001</v>
      </c>
      <c r="AB39" s="3"/>
      <c r="AC39" s="5">
        <v>4</v>
      </c>
      <c r="AD39" s="11">
        <f t="shared" si="7"/>
        <v>129.03225806451613</v>
      </c>
      <c r="AE39" s="3"/>
      <c r="AF39" s="5"/>
      <c r="AG39" s="11">
        <f t="shared" si="33"/>
        <v>1001</v>
      </c>
      <c r="AH39" s="3"/>
      <c r="AI39" s="5"/>
      <c r="AJ39" s="11">
        <f t="shared" si="25"/>
        <v>1001</v>
      </c>
      <c r="AK39" s="3"/>
      <c r="AL39" s="5"/>
      <c r="AM39" s="11">
        <f t="shared" si="20"/>
        <v>1001</v>
      </c>
      <c r="AN39" s="3"/>
      <c r="AO39" s="5"/>
      <c r="AP39" s="11">
        <f t="shared" si="34"/>
        <v>1001</v>
      </c>
      <c r="AQ39" s="3"/>
      <c r="AR39" s="5"/>
      <c r="AS39" s="11">
        <f t="shared" si="35"/>
        <v>1001</v>
      </c>
      <c r="AT39" s="3"/>
      <c r="AU39" s="5"/>
      <c r="AV39" s="11">
        <f t="shared" si="28"/>
        <v>1001</v>
      </c>
      <c r="AW39" s="3"/>
      <c r="AX39" s="5"/>
      <c r="AY39" s="11">
        <f t="shared" si="36"/>
        <v>1001</v>
      </c>
      <c r="AZ39" s="3"/>
      <c r="BA39" s="5"/>
      <c r="BB39" s="11">
        <f t="shared" si="37"/>
        <v>1001</v>
      </c>
      <c r="BC39" s="3"/>
      <c r="BD39" s="5"/>
      <c r="BE39" s="11">
        <f t="shared" si="38"/>
        <v>1001</v>
      </c>
      <c r="BF39" s="3"/>
      <c r="BG39" s="5"/>
      <c r="BH39" s="11">
        <f t="shared" si="39"/>
        <v>1001</v>
      </c>
      <c r="BI39" s="3"/>
      <c r="BJ39" s="5"/>
      <c r="BK39" s="11">
        <f t="shared" si="40"/>
        <v>1001</v>
      </c>
      <c r="BL39" s="3"/>
      <c r="BM39" s="5"/>
      <c r="BN39" s="11">
        <f t="shared" si="41"/>
        <v>1001</v>
      </c>
      <c r="BO39" s="3"/>
      <c r="BP39" s="5"/>
      <c r="BQ39" s="11">
        <f t="shared" si="42"/>
        <v>1001</v>
      </c>
    </row>
    <row r="40" spans="1:69" ht="15.75" x14ac:dyDescent="0.25">
      <c r="A40" s="24">
        <v>36</v>
      </c>
      <c r="B40" s="25" cm="1">
        <f t="array" ref="B40">SUMPRODUCT(SMALL((I40,L40,O40,R40,U40,X40,AA40,AD40,AG40,AJ40,AM40,AP40,AS40,AV40,AY40,BB40,BE40,BH40,BK40,BN40,BQ40),ROW($1:$6)))</f>
        <v>5135.7204301075271</v>
      </c>
      <c r="C40" s="6">
        <f t="shared" si="29"/>
        <v>20150.720430107525</v>
      </c>
      <c r="D40" s="27" t="s">
        <v>14</v>
      </c>
      <c r="E40" s="30" t="s">
        <v>2</v>
      </c>
      <c r="F40" s="51" t="s">
        <v>25</v>
      </c>
      <c r="G40" s="3"/>
      <c r="H40" s="5"/>
      <c r="I40" s="11">
        <f t="shared" si="24"/>
        <v>1001</v>
      </c>
      <c r="J40" s="3"/>
      <c r="K40" s="5"/>
      <c r="L40" s="11">
        <f t="shared" si="30"/>
        <v>1001</v>
      </c>
      <c r="M40" s="3"/>
      <c r="N40" s="5"/>
      <c r="O40" s="11">
        <f t="shared" si="31"/>
        <v>1001</v>
      </c>
      <c r="P40" s="3"/>
      <c r="Q40" s="5"/>
      <c r="R40" s="11">
        <f t="shared" ref="R40:R50" si="43">IF(Q40="",1001,Q40*1000/R$4)</f>
        <v>1001</v>
      </c>
      <c r="S40" s="3"/>
      <c r="T40" s="5"/>
      <c r="U40" s="11">
        <f t="shared" si="21"/>
        <v>1001</v>
      </c>
      <c r="V40" s="3"/>
      <c r="W40" s="5"/>
      <c r="X40" s="11">
        <f t="shared" si="23"/>
        <v>1001</v>
      </c>
      <c r="Y40" s="3"/>
      <c r="Z40" s="5"/>
      <c r="AA40" s="11">
        <f t="shared" si="32"/>
        <v>1001</v>
      </c>
      <c r="AB40" s="3"/>
      <c r="AC40" s="5"/>
      <c r="AD40" s="11">
        <f t="shared" si="7"/>
        <v>1001</v>
      </c>
      <c r="AE40" s="3"/>
      <c r="AF40" s="5"/>
      <c r="AG40" s="11">
        <f t="shared" si="33"/>
        <v>1001</v>
      </c>
      <c r="AH40" s="3"/>
      <c r="AI40" s="5">
        <v>14</v>
      </c>
      <c r="AJ40" s="11">
        <f t="shared" si="25"/>
        <v>583.33333333333337</v>
      </c>
      <c r="AK40" s="3"/>
      <c r="AL40" s="5"/>
      <c r="AM40" s="11">
        <f t="shared" si="20"/>
        <v>1001</v>
      </c>
      <c r="AN40" s="3"/>
      <c r="AO40" s="5">
        <v>17</v>
      </c>
      <c r="AP40" s="11">
        <f t="shared" si="34"/>
        <v>548.38709677419354</v>
      </c>
      <c r="AQ40" s="3"/>
      <c r="AR40" s="5"/>
      <c r="AS40" s="11">
        <f t="shared" si="35"/>
        <v>1001</v>
      </c>
      <c r="AT40" s="3"/>
      <c r="AU40" s="5"/>
      <c r="AV40" s="11">
        <f t="shared" si="28"/>
        <v>1001</v>
      </c>
      <c r="AW40" s="3"/>
      <c r="AX40" s="5"/>
      <c r="AY40" s="11">
        <f t="shared" si="36"/>
        <v>1001</v>
      </c>
      <c r="AZ40" s="3"/>
      <c r="BA40" s="5"/>
      <c r="BB40" s="11">
        <f t="shared" si="37"/>
        <v>1001</v>
      </c>
      <c r="BC40" s="3"/>
      <c r="BD40" s="5"/>
      <c r="BE40" s="11">
        <f t="shared" si="38"/>
        <v>1001</v>
      </c>
      <c r="BF40" s="3"/>
      <c r="BG40" s="5"/>
      <c r="BH40" s="11">
        <f t="shared" si="39"/>
        <v>1001</v>
      </c>
      <c r="BI40" s="3"/>
      <c r="BJ40" s="5"/>
      <c r="BK40" s="11">
        <f t="shared" si="40"/>
        <v>1001</v>
      </c>
      <c r="BL40" s="3"/>
      <c r="BM40" s="5"/>
      <c r="BN40" s="11">
        <f t="shared" si="41"/>
        <v>1001</v>
      </c>
      <c r="BO40" s="3"/>
      <c r="BP40" s="5"/>
      <c r="BQ40" s="11">
        <f t="shared" si="42"/>
        <v>1001</v>
      </c>
    </row>
    <row r="41" spans="1:69" ht="15.75" x14ac:dyDescent="0.25">
      <c r="A41" s="24">
        <v>37</v>
      </c>
      <c r="B41" s="25" cm="1">
        <f t="array" ref="B41">SUMPRODUCT(SMALL((I41,L41,O41,R41,U41,X41,AA41,AD41,AG41,AJ41,AM41,AP41,AS41,AV41,AY41,BB41,BE41,BH41,BK41,BN41,BQ41),ROW($1:$6)))</f>
        <v>5171.666666666667</v>
      </c>
      <c r="C41" s="6">
        <f t="shared" si="29"/>
        <v>20186.666666666664</v>
      </c>
      <c r="D41" s="27" t="s">
        <v>14</v>
      </c>
      <c r="E41" s="30" t="s">
        <v>54</v>
      </c>
      <c r="F41" s="51" t="s">
        <v>23</v>
      </c>
      <c r="G41" s="3"/>
      <c r="H41" s="5"/>
      <c r="I41" s="11">
        <f t="shared" si="24"/>
        <v>1001</v>
      </c>
      <c r="J41" s="3"/>
      <c r="K41" s="5"/>
      <c r="L41" s="11">
        <f t="shared" si="30"/>
        <v>1001</v>
      </c>
      <c r="M41" s="3"/>
      <c r="N41" s="5"/>
      <c r="O41" s="11">
        <f t="shared" si="31"/>
        <v>1001</v>
      </c>
      <c r="P41" s="3"/>
      <c r="Q41" s="5"/>
      <c r="R41" s="11">
        <f t="shared" si="43"/>
        <v>1001</v>
      </c>
      <c r="S41" s="3"/>
      <c r="T41" s="5"/>
      <c r="U41" s="11">
        <f t="shared" si="21"/>
        <v>1001</v>
      </c>
      <c r="V41" s="3"/>
      <c r="W41" s="5"/>
      <c r="X41" s="11">
        <f t="shared" si="23"/>
        <v>1001</v>
      </c>
      <c r="Y41" s="3"/>
      <c r="Z41" s="5"/>
      <c r="AA41" s="11">
        <f t="shared" si="32"/>
        <v>1001</v>
      </c>
      <c r="AB41" s="3"/>
      <c r="AC41" s="5"/>
      <c r="AD41" s="11">
        <f t="shared" si="7"/>
        <v>1001</v>
      </c>
      <c r="AE41" s="3"/>
      <c r="AF41" s="5"/>
      <c r="AG41" s="11">
        <f t="shared" si="33"/>
        <v>1001</v>
      </c>
      <c r="AH41" s="3"/>
      <c r="AI41" s="5">
        <v>4</v>
      </c>
      <c r="AJ41" s="11">
        <f t="shared" si="25"/>
        <v>166.66666666666666</v>
      </c>
      <c r="AK41" s="3"/>
      <c r="AL41" s="5"/>
      <c r="AM41" s="11">
        <f t="shared" ref="AM41:AM72" si="44">IF(AL41="",1001,AL41*1000/AM$4)</f>
        <v>1001</v>
      </c>
      <c r="AN41" s="3"/>
      <c r="AO41" s="5"/>
      <c r="AP41" s="11">
        <f t="shared" si="34"/>
        <v>1001</v>
      </c>
      <c r="AQ41" s="3"/>
      <c r="AR41" s="5"/>
      <c r="AS41" s="11">
        <f t="shared" si="35"/>
        <v>1001</v>
      </c>
      <c r="AT41" s="3"/>
      <c r="AU41" s="5"/>
      <c r="AV41" s="11">
        <f t="shared" si="28"/>
        <v>1001</v>
      </c>
      <c r="AW41" s="3"/>
      <c r="AX41" s="5"/>
      <c r="AY41" s="11">
        <f t="shared" si="36"/>
        <v>1001</v>
      </c>
      <c r="AZ41" s="3"/>
      <c r="BA41" s="5"/>
      <c r="BB41" s="11">
        <f t="shared" si="37"/>
        <v>1001</v>
      </c>
      <c r="BC41" s="3"/>
      <c r="BD41" s="5"/>
      <c r="BE41" s="11">
        <f t="shared" si="38"/>
        <v>1001</v>
      </c>
      <c r="BF41" s="3"/>
      <c r="BG41" s="5"/>
      <c r="BH41" s="11">
        <f t="shared" si="39"/>
        <v>1001</v>
      </c>
      <c r="BI41" s="3"/>
      <c r="BJ41" s="5"/>
      <c r="BK41" s="11">
        <f t="shared" si="40"/>
        <v>1001</v>
      </c>
      <c r="BL41" s="3"/>
      <c r="BM41" s="5"/>
      <c r="BN41" s="11">
        <f t="shared" si="41"/>
        <v>1001</v>
      </c>
      <c r="BO41" s="3"/>
      <c r="BP41" s="5"/>
      <c r="BQ41" s="11">
        <f t="shared" si="42"/>
        <v>1001</v>
      </c>
    </row>
    <row r="42" spans="1:69" ht="15.75" x14ac:dyDescent="0.25">
      <c r="A42" s="24">
        <v>38</v>
      </c>
      <c r="B42" s="25" cm="1">
        <f t="array" ref="B42">SUMPRODUCT(SMALL((I42,L42,O42,R42,U42,X42,AA42,AD42,AG42,AJ42,AM42,AP42,AS42,AV42,AY42,BB42,BE42,BH42,BK42,BN42,BQ42),ROW($1:$6)))</f>
        <v>5210.8823529411766</v>
      </c>
      <c r="C42" s="6">
        <f t="shared" si="29"/>
        <v>20225.882352941175</v>
      </c>
      <c r="D42" s="27" t="s">
        <v>49</v>
      </c>
      <c r="E42" s="30" t="s">
        <v>50</v>
      </c>
      <c r="F42" s="51" t="s">
        <v>23</v>
      </c>
      <c r="G42" s="3"/>
      <c r="H42" s="5">
        <v>7</v>
      </c>
      <c r="I42" s="11">
        <f t="shared" si="24"/>
        <v>205.88235294117646</v>
      </c>
      <c r="J42" s="3"/>
      <c r="K42" s="5"/>
      <c r="L42" s="11">
        <f t="shared" si="30"/>
        <v>1001</v>
      </c>
      <c r="M42" s="3"/>
      <c r="N42" s="5"/>
      <c r="O42" s="11">
        <f t="shared" si="31"/>
        <v>1001</v>
      </c>
      <c r="P42" s="3"/>
      <c r="Q42" s="5"/>
      <c r="R42" s="11">
        <f t="shared" si="43"/>
        <v>1001</v>
      </c>
      <c r="S42" s="3"/>
      <c r="T42" s="5"/>
      <c r="U42" s="11">
        <f t="shared" ref="U42:U72" si="45">IF(T42="",1001,T42*1000/U$4)</f>
        <v>1001</v>
      </c>
      <c r="V42" s="3"/>
      <c r="W42" s="5"/>
      <c r="X42" s="11">
        <f t="shared" si="23"/>
        <v>1001</v>
      </c>
      <c r="Y42" s="3"/>
      <c r="Z42" s="5"/>
      <c r="AA42" s="11">
        <f t="shared" si="32"/>
        <v>1001</v>
      </c>
      <c r="AB42" s="3"/>
      <c r="AC42" s="5"/>
      <c r="AD42" s="11">
        <f t="shared" si="7"/>
        <v>1001</v>
      </c>
      <c r="AE42" s="3"/>
      <c r="AF42" s="5"/>
      <c r="AG42" s="11">
        <f t="shared" si="33"/>
        <v>1001</v>
      </c>
      <c r="AH42" s="3"/>
      <c r="AI42" s="5"/>
      <c r="AJ42" s="11">
        <f t="shared" si="25"/>
        <v>1001</v>
      </c>
      <c r="AK42" s="3"/>
      <c r="AL42" s="5"/>
      <c r="AM42" s="11">
        <f t="shared" si="44"/>
        <v>1001</v>
      </c>
      <c r="AN42" s="3"/>
      <c r="AO42" s="5"/>
      <c r="AP42" s="11">
        <f t="shared" si="34"/>
        <v>1001</v>
      </c>
      <c r="AQ42" s="3"/>
      <c r="AR42" s="5"/>
      <c r="AS42" s="11">
        <f t="shared" si="35"/>
        <v>1001</v>
      </c>
      <c r="AT42" s="3"/>
      <c r="AU42" s="5"/>
      <c r="AV42" s="11">
        <f t="shared" si="28"/>
        <v>1001</v>
      </c>
      <c r="AW42" s="3"/>
      <c r="AX42" s="5"/>
      <c r="AY42" s="11">
        <f t="shared" si="36"/>
        <v>1001</v>
      </c>
      <c r="AZ42" s="3"/>
      <c r="BA42" s="5"/>
      <c r="BB42" s="11">
        <f t="shared" si="37"/>
        <v>1001</v>
      </c>
      <c r="BC42" s="3"/>
      <c r="BD42" s="5"/>
      <c r="BE42" s="11">
        <f t="shared" si="38"/>
        <v>1001</v>
      </c>
      <c r="BF42" s="3"/>
      <c r="BG42" s="5"/>
      <c r="BH42" s="11">
        <f t="shared" si="39"/>
        <v>1001</v>
      </c>
      <c r="BI42" s="3"/>
      <c r="BJ42" s="5"/>
      <c r="BK42" s="11">
        <f t="shared" si="40"/>
        <v>1001</v>
      </c>
      <c r="BL42" s="3"/>
      <c r="BM42" s="5"/>
      <c r="BN42" s="11">
        <f t="shared" si="41"/>
        <v>1001</v>
      </c>
      <c r="BO42" s="3"/>
      <c r="BP42" s="5"/>
      <c r="BQ42" s="11">
        <f t="shared" si="42"/>
        <v>1001</v>
      </c>
    </row>
    <row r="43" spans="1:69" ht="15.75" x14ac:dyDescent="0.25">
      <c r="A43" s="24">
        <v>39</v>
      </c>
      <c r="B43" s="25" cm="1">
        <f t="array" ref="B43">SUMPRODUCT(SMALL((I43,L43,O43,R43,U43,X43,AA43,AD43,AG43,AJ43,AM43,AP43,AS43,AV43,AY43,BB43,BE43,BH43,BK43,BN43,BQ43),ROW($1:$6)))</f>
        <v>5221.9487179487178</v>
      </c>
      <c r="C43" s="6">
        <f t="shared" si="29"/>
        <v>20236.948717948719</v>
      </c>
      <c r="D43" s="27" t="s">
        <v>280</v>
      </c>
      <c r="E43" s="30" t="s">
        <v>281</v>
      </c>
      <c r="F43" s="51" t="s">
        <v>69</v>
      </c>
      <c r="G43" s="3"/>
      <c r="H43" s="5"/>
      <c r="I43" s="11">
        <f t="shared" si="24"/>
        <v>1001</v>
      </c>
      <c r="J43" s="3"/>
      <c r="K43" s="5"/>
      <c r="L43" s="11">
        <f t="shared" si="30"/>
        <v>1001</v>
      </c>
      <c r="M43" s="3"/>
      <c r="N43" s="5">
        <v>31</v>
      </c>
      <c r="O43" s="11">
        <f t="shared" si="31"/>
        <v>794.87179487179492</v>
      </c>
      <c r="P43" s="3"/>
      <c r="Q43" s="5">
        <v>11</v>
      </c>
      <c r="R43" s="11">
        <f t="shared" si="43"/>
        <v>423.07692307692309</v>
      </c>
      <c r="S43" s="3"/>
      <c r="T43" s="5"/>
      <c r="U43" s="11">
        <f t="shared" si="45"/>
        <v>1001</v>
      </c>
      <c r="V43" s="3"/>
      <c r="W43" s="5"/>
      <c r="X43" s="11">
        <f t="shared" si="23"/>
        <v>1001</v>
      </c>
      <c r="Y43" s="3"/>
      <c r="Z43" s="5"/>
      <c r="AA43" s="11">
        <f t="shared" si="32"/>
        <v>1001</v>
      </c>
      <c r="AB43" s="3"/>
      <c r="AC43" s="5"/>
      <c r="AD43" s="11">
        <f t="shared" si="7"/>
        <v>1001</v>
      </c>
      <c r="AE43" s="3"/>
      <c r="AF43" s="5"/>
      <c r="AG43" s="11">
        <f t="shared" si="33"/>
        <v>1001</v>
      </c>
      <c r="AH43" s="3"/>
      <c r="AI43" s="5"/>
      <c r="AJ43" s="11">
        <f t="shared" si="25"/>
        <v>1001</v>
      </c>
      <c r="AK43" s="3"/>
      <c r="AL43" s="5"/>
      <c r="AM43" s="11">
        <f t="shared" si="44"/>
        <v>1001</v>
      </c>
      <c r="AN43" s="3"/>
      <c r="AO43" s="5"/>
      <c r="AP43" s="11">
        <f t="shared" si="34"/>
        <v>1001</v>
      </c>
      <c r="AQ43" s="3"/>
      <c r="AR43" s="5"/>
      <c r="AS43" s="11">
        <f t="shared" si="35"/>
        <v>1001</v>
      </c>
      <c r="AT43" s="3"/>
      <c r="AU43" s="5"/>
      <c r="AV43" s="11">
        <f t="shared" si="28"/>
        <v>1001</v>
      </c>
      <c r="AW43" s="3"/>
      <c r="AX43" s="5"/>
      <c r="AY43" s="11">
        <f t="shared" si="36"/>
        <v>1001</v>
      </c>
      <c r="AZ43" s="3"/>
      <c r="BA43" s="5"/>
      <c r="BB43" s="11">
        <f t="shared" si="37"/>
        <v>1001</v>
      </c>
      <c r="BC43" s="3"/>
      <c r="BD43" s="5"/>
      <c r="BE43" s="11">
        <f t="shared" si="38"/>
        <v>1001</v>
      </c>
      <c r="BF43" s="3"/>
      <c r="BG43" s="5"/>
      <c r="BH43" s="11">
        <f t="shared" si="39"/>
        <v>1001</v>
      </c>
      <c r="BI43" s="3"/>
      <c r="BJ43" s="5"/>
      <c r="BK43" s="11">
        <f t="shared" si="40"/>
        <v>1001</v>
      </c>
      <c r="BL43" s="3"/>
      <c r="BM43" s="5"/>
      <c r="BN43" s="11">
        <f t="shared" si="41"/>
        <v>1001</v>
      </c>
      <c r="BO43" s="3"/>
      <c r="BP43" s="5"/>
      <c r="BQ43" s="11">
        <f t="shared" si="42"/>
        <v>1001</v>
      </c>
    </row>
    <row r="44" spans="1:69" ht="15.75" x14ac:dyDescent="0.25">
      <c r="A44" s="24">
        <v>40</v>
      </c>
      <c r="B44" s="25" cm="1">
        <f t="array" ref="B44">SUMPRODUCT(SMALL((I44,L44,O44,R44,U44,X44,AA44,AD44,AG44,AJ44,AM44,AP44,AS44,AV44,AY44,BB44,BE44,BH44,BK44,BN44,BQ44),ROW($1:$6)))</f>
        <v>5245</v>
      </c>
      <c r="C44" s="6">
        <f t="shared" si="29"/>
        <v>20260</v>
      </c>
      <c r="D44" s="27" t="s">
        <v>196</v>
      </c>
      <c r="E44" s="30" t="s">
        <v>293</v>
      </c>
      <c r="F44" s="51" t="s">
        <v>8</v>
      </c>
      <c r="G44" s="3"/>
      <c r="H44" s="5"/>
      <c r="I44" s="11">
        <f t="shared" si="24"/>
        <v>1001</v>
      </c>
      <c r="J44" s="3"/>
      <c r="K44" s="5"/>
      <c r="L44" s="11">
        <f t="shared" si="30"/>
        <v>1001</v>
      </c>
      <c r="M44" s="3"/>
      <c r="N44" s="5"/>
      <c r="O44" s="11">
        <f t="shared" si="31"/>
        <v>1001</v>
      </c>
      <c r="P44" s="3"/>
      <c r="Q44" s="5"/>
      <c r="R44" s="11">
        <f t="shared" si="43"/>
        <v>1001</v>
      </c>
      <c r="S44" s="3"/>
      <c r="T44" s="5"/>
      <c r="U44" s="11">
        <f t="shared" si="45"/>
        <v>1001</v>
      </c>
      <c r="V44" s="3"/>
      <c r="W44" s="5"/>
      <c r="X44" s="11">
        <f t="shared" si="23"/>
        <v>1001</v>
      </c>
      <c r="Y44" s="3"/>
      <c r="Z44" s="5">
        <v>6</v>
      </c>
      <c r="AA44" s="11">
        <f t="shared" si="32"/>
        <v>240</v>
      </c>
      <c r="AB44" s="3"/>
      <c r="AC44" s="5"/>
      <c r="AD44" s="11">
        <f t="shared" si="7"/>
        <v>1001</v>
      </c>
      <c r="AE44" s="3"/>
      <c r="AF44" s="5"/>
      <c r="AG44" s="11">
        <f t="shared" si="33"/>
        <v>1001</v>
      </c>
      <c r="AH44" s="3"/>
      <c r="AI44" s="5"/>
      <c r="AJ44" s="11">
        <f t="shared" si="25"/>
        <v>1001</v>
      </c>
      <c r="AK44" s="3"/>
      <c r="AL44" s="5"/>
      <c r="AM44" s="11">
        <f t="shared" si="44"/>
        <v>1001</v>
      </c>
      <c r="AN44" s="3"/>
      <c r="AO44" s="5"/>
      <c r="AP44" s="11">
        <f t="shared" si="34"/>
        <v>1001</v>
      </c>
      <c r="AQ44" s="3"/>
      <c r="AR44" s="5"/>
      <c r="AS44" s="11">
        <f t="shared" si="35"/>
        <v>1001</v>
      </c>
      <c r="AT44" s="3"/>
      <c r="AU44" s="5"/>
      <c r="AV44" s="11">
        <f t="shared" si="28"/>
        <v>1001</v>
      </c>
      <c r="AW44" s="3"/>
      <c r="AX44" s="5"/>
      <c r="AY44" s="11">
        <f t="shared" si="36"/>
        <v>1001</v>
      </c>
      <c r="AZ44" s="3"/>
      <c r="BA44" s="5"/>
      <c r="BB44" s="11">
        <f t="shared" si="37"/>
        <v>1001</v>
      </c>
      <c r="BC44" s="3"/>
      <c r="BD44" s="5"/>
      <c r="BE44" s="11">
        <f t="shared" si="38"/>
        <v>1001</v>
      </c>
      <c r="BF44" s="3"/>
      <c r="BG44" s="5"/>
      <c r="BH44" s="11">
        <f t="shared" si="39"/>
        <v>1001</v>
      </c>
      <c r="BI44" s="3"/>
      <c r="BJ44" s="5"/>
      <c r="BK44" s="11">
        <f t="shared" si="40"/>
        <v>1001</v>
      </c>
      <c r="BL44" s="3"/>
      <c r="BM44" s="5"/>
      <c r="BN44" s="11">
        <f t="shared" si="41"/>
        <v>1001</v>
      </c>
      <c r="BO44" s="3"/>
      <c r="BP44" s="5"/>
      <c r="BQ44" s="11">
        <f t="shared" si="42"/>
        <v>1001</v>
      </c>
    </row>
    <row r="45" spans="1:69" ht="15.75" x14ac:dyDescent="0.25">
      <c r="A45" s="24">
        <v>41</v>
      </c>
      <c r="B45" s="25" cm="1">
        <f t="array" ref="B45">SUMPRODUCT(SMALL((I45,L45,O45,R45,U45,X45,AA45,AD45,AG45,AJ45,AM45,AP45,AS45,AV45,AY45,BB45,BE45,BH45,BK45,BN45,BQ45),ROW($1:$6)))</f>
        <v>5250.8982630272949</v>
      </c>
      <c r="C45" s="6">
        <f t="shared" si="29"/>
        <v>20265.898263027295</v>
      </c>
      <c r="D45" s="27" t="s">
        <v>141</v>
      </c>
      <c r="E45" s="30" t="s">
        <v>119</v>
      </c>
      <c r="F45" s="51" t="s">
        <v>23</v>
      </c>
      <c r="G45" s="3"/>
      <c r="H45" s="5"/>
      <c r="I45" s="11">
        <f t="shared" si="24"/>
        <v>1001</v>
      </c>
      <c r="J45" s="3"/>
      <c r="K45" s="5"/>
      <c r="L45" s="11">
        <f t="shared" si="30"/>
        <v>1001</v>
      </c>
      <c r="M45" s="3"/>
      <c r="N45" s="5"/>
      <c r="O45" s="11">
        <f t="shared" si="31"/>
        <v>1001</v>
      </c>
      <c r="P45" s="3"/>
      <c r="Q45" s="5">
        <v>19</v>
      </c>
      <c r="R45" s="11">
        <f t="shared" si="43"/>
        <v>730.76923076923072</v>
      </c>
      <c r="S45" s="3"/>
      <c r="T45" s="5"/>
      <c r="U45" s="11">
        <f t="shared" si="45"/>
        <v>1001</v>
      </c>
      <c r="V45" s="3"/>
      <c r="W45" s="5"/>
      <c r="X45" s="11">
        <f t="shared" si="23"/>
        <v>1001</v>
      </c>
      <c r="Y45" s="3"/>
      <c r="Z45" s="5"/>
      <c r="AA45" s="11">
        <f t="shared" si="32"/>
        <v>1001</v>
      </c>
      <c r="AB45" s="3"/>
      <c r="AC45" s="5"/>
      <c r="AD45" s="11">
        <f t="shared" si="7"/>
        <v>1001</v>
      </c>
      <c r="AE45" s="3"/>
      <c r="AF45" s="5"/>
      <c r="AG45" s="11">
        <f t="shared" si="33"/>
        <v>1001</v>
      </c>
      <c r="AH45" s="3"/>
      <c r="AI45" s="5"/>
      <c r="AJ45" s="11">
        <f t="shared" si="25"/>
        <v>1001</v>
      </c>
      <c r="AK45" s="3"/>
      <c r="AL45" s="5"/>
      <c r="AM45" s="11">
        <f t="shared" si="44"/>
        <v>1001</v>
      </c>
      <c r="AN45" s="3"/>
      <c r="AO45" s="5">
        <v>16</v>
      </c>
      <c r="AP45" s="11">
        <f t="shared" si="34"/>
        <v>516.12903225806451</v>
      </c>
      <c r="AQ45" s="3"/>
      <c r="AR45" s="5"/>
      <c r="AS45" s="11">
        <f t="shared" si="35"/>
        <v>1001</v>
      </c>
      <c r="AT45" s="3"/>
      <c r="AU45" s="5"/>
      <c r="AV45" s="11">
        <f t="shared" si="28"/>
        <v>1001</v>
      </c>
      <c r="AW45" s="3"/>
      <c r="AX45" s="5"/>
      <c r="AY45" s="11">
        <f t="shared" si="36"/>
        <v>1001</v>
      </c>
      <c r="AZ45" s="3"/>
      <c r="BA45" s="5"/>
      <c r="BB45" s="11">
        <f t="shared" si="37"/>
        <v>1001</v>
      </c>
      <c r="BC45" s="3"/>
      <c r="BD45" s="5"/>
      <c r="BE45" s="11">
        <f t="shared" si="38"/>
        <v>1001</v>
      </c>
      <c r="BF45" s="3"/>
      <c r="BG45" s="5"/>
      <c r="BH45" s="11">
        <f t="shared" si="39"/>
        <v>1001</v>
      </c>
      <c r="BI45" s="3"/>
      <c r="BJ45" s="5"/>
      <c r="BK45" s="11">
        <f t="shared" si="40"/>
        <v>1001</v>
      </c>
      <c r="BL45" s="3"/>
      <c r="BM45" s="5"/>
      <c r="BN45" s="11">
        <f t="shared" si="41"/>
        <v>1001</v>
      </c>
      <c r="BO45" s="3"/>
      <c r="BP45" s="5"/>
      <c r="BQ45" s="11">
        <f t="shared" si="42"/>
        <v>1001</v>
      </c>
    </row>
    <row r="46" spans="1:69" ht="15.75" x14ac:dyDescent="0.25">
      <c r="A46" s="24">
        <v>42</v>
      </c>
      <c r="B46" s="25" cm="1">
        <f t="array" ref="B46">SUMPRODUCT(SMALL((I46,L46,O46,R46,U46,X46,AA46,AD46,AG46,AJ46,AM46,AP46,AS46,AV46,AY46,BB46,BE46,BH46,BK46,BN46,BQ46),ROW($1:$6)))</f>
        <v>5252.8803851289622</v>
      </c>
      <c r="C46" s="6">
        <f t="shared" si="29"/>
        <v>20267.880385128963</v>
      </c>
      <c r="D46" s="27" t="s">
        <v>197</v>
      </c>
      <c r="E46" s="9" t="s">
        <v>186</v>
      </c>
      <c r="F46" s="51" t="s">
        <v>69</v>
      </c>
      <c r="G46" s="3"/>
      <c r="H46" s="5">
        <v>23</v>
      </c>
      <c r="I46" s="11">
        <f t="shared" si="24"/>
        <v>676.47058823529414</v>
      </c>
      <c r="J46" s="3"/>
      <c r="K46" s="5"/>
      <c r="L46" s="11">
        <f t="shared" si="30"/>
        <v>1001</v>
      </c>
      <c r="M46" s="3"/>
      <c r="N46" s="5">
        <v>39</v>
      </c>
      <c r="O46" s="11">
        <f t="shared" si="31"/>
        <v>1000</v>
      </c>
      <c r="P46" s="3"/>
      <c r="Q46" s="5"/>
      <c r="R46" s="11">
        <f t="shared" si="43"/>
        <v>1001</v>
      </c>
      <c r="S46" s="3"/>
      <c r="T46" s="5"/>
      <c r="U46" s="11">
        <f t="shared" si="45"/>
        <v>1001</v>
      </c>
      <c r="V46" s="3"/>
      <c r="W46" s="5">
        <v>29</v>
      </c>
      <c r="X46" s="11">
        <f t="shared" si="23"/>
        <v>935.48387096774195</v>
      </c>
      <c r="Y46" s="3"/>
      <c r="Z46" s="5">
        <v>21</v>
      </c>
      <c r="AA46" s="11">
        <f t="shared" si="32"/>
        <v>840</v>
      </c>
      <c r="AB46" s="3"/>
      <c r="AC46" s="5"/>
      <c r="AD46" s="11">
        <f t="shared" si="7"/>
        <v>1001</v>
      </c>
      <c r="AE46" s="3"/>
      <c r="AF46" s="5"/>
      <c r="AG46" s="11">
        <f t="shared" si="33"/>
        <v>1001</v>
      </c>
      <c r="AH46" s="3"/>
      <c r="AI46" s="5">
        <v>21</v>
      </c>
      <c r="AJ46" s="11">
        <f t="shared" si="25"/>
        <v>875</v>
      </c>
      <c r="AK46" s="3"/>
      <c r="AL46" s="5"/>
      <c r="AM46" s="11">
        <f t="shared" si="44"/>
        <v>1001</v>
      </c>
      <c r="AN46" s="3"/>
      <c r="AO46" s="5"/>
      <c r="AP46" s="11">
        <f t="shared" si="34"/>
        <v>1001</v>
      </c>
      <c r="AQ46" s="3"/>
      <c r="AR46" s="5">
        <v>25</v>
      </c>
      <c r="AS46" s="11">
        <f t="shared" si="35"/>
        <v>925.92592592592598</v>
      </c>
      <c r="AT46" s="3"/>
      <c r="AU46" s="5"/>
      <c r="AV46" s="11">
        <f t="shared" si="28"/>
        <v>1001</v>
      </c>
      <c r="AW46" s="3"/>
      <c r="AX46" s="5"/>
      <c r="AY46" s="11">
        <f t="shared" si="36"/>
        <v>1001</v>
      </c>
      <c r="AZ46" s="3"/>
      <c r="BA46" s="5"/>
      <c r="BB46" s="11">
        <f t="shared" si="37"/>
        <v>1001</v>
      </c>
      <c r="BC46" s="3"/>
      <c r="BD46" s="5"/>
      <c r="BE46" s="11">
        <f t="shared" si="38"/>
        <v>1001</v>
      </c>
      <c r="BF46" s="3"/>
      <c r="BG46" s="5"/>
      <c r="BH46" s="11">
        <f t="shared" si="39"/>
        <v>1001</v>
      </c>
      <c r="BI46" s="3"/>
      <c r="BJ46" s="5"/>
      <c r="BK46" s="11">
        <f t="shared" si="40"/>
        <v>1001</v>
      </c>
      <c r="BL46" s="3"/>
      <c r="BM46" s="5"/>
      <c r="BN46" s="11">
        <f t="shared" si="41"/>
        <v>1001</v>
      </c>
      <c r="BO46" s="3"/>
      <c r="BP46" s="5"/>
      <c r="BQ46" s="11">
        <f t="shared" si="42"/>
        <v>1001</v>
      </c>
    </row>
    <row r="47" spans="1:69" ht="15.75" x14ac:dyDescent="0.25">
      <c r="A47" s="24">
        <v>43</v>
      </c>
      <c r="B47" s="25" cm="1">
        <f t="array" ref="B47">SUMPRODUCT(SMALL((I47,L47,O47,R47,U47,X47,AA47,AD47,AG47,AJ47,AM47,AP47,AS47,AV47,AY47,BB47,BE47,BH47,BK47,BN47,BQ47),ROW($1:$6)))</f>
        <v>5274.2307692307695</v>
      </c>
      <c r="C47" s="6">
        <f t="shared" si="29"/>
        <v>20289.23076923077</v>
      </c>
      <c r="D47" s="27" t="s">
        <v>287</v>
      </c>
      <c r="E47" s="30" t="s">
        <v>265</v>
      </c>
      <c r="F47" s="51" t="s">
        <v>8</v>
      </c>
      <c r="G47" s="3"/>
      <c r="H47" s="5"/>
      <c r="I47" s="11">
        <f t="shared" si="24"/>
        <v>1001</v>
      </c>
      <c r="J47" s="3"/>
      <c r="K47" s="5"/>
      <c r="L47" s="11">
        <f t="shared" si="30"/>
        <v>1001</v>
      </c>
      <c r="M47" s="3"/>
      <c r="N47" s="5"/>
      <c r="O47" s="11">
        <f t="shared" si="31"/>
        <v>1001</v>
      </c>
      <c r="P47" s="3"/>
      <c r="Q47" s="5">
        <v>7</v>
      </c>
      <c r="R47" s="11">
        <f t="shared" si="43"/>
        <v>269.23076923076923</v>
      </c>
      <c r="S47" s="3"/>
      <c r="T47" s="5"/>
      <c r="U47" s="11">
        <f t="shared" si="45"/>
        <v>1001</v>
      </c>
      <c r="V47" s="3"/>
      <c r="W47" s="5"/>
      <c r="X47" s="11">
        <f t="shared" si="23"/>
        <v>1001</v>
      </c>
      <c r="Y47" s="3"/>
      <c r="Z47" s="5"/>
      <c r="AA47" s="11">
        <f t="shared" si="32"/>
        <v>1001</v>
      </c>
      <c r="AB47" s="3"/>
      <c r="AC47" s="5"/>
      <c r="AD47" s="11">
        <f t="shared" si="7"/>
        <v>1001</v>
      </c>
      <c r="AE47" s="3"/>
      <c r="AF47" s="5"/>
      <c r="AG47" s="11">
        <f t="shared" si="33"/>
        <v>1001</v>
      </c>
      <c r="AH47" s="3"/>
      <c r="AI47" s="5"/>
      <c r="AJ47" s="11">
        <f t="shared" si="25"/>
        <v>1001</v>
      </c>
      <c r="AK47" s="3"/>
      <c r="AL47" s="5"/>
      <c r="AM47" s="11">
        <f t="shared" si="44"/>
        <v>1001</v>
      </c>
      <c r="AN47" s="3"/>
      <c r="AO47" s="5"/>
      <c r="AP47" s="11">
        <f t="shared" si="34"/>
        <v>1001</v>
      </c>
      <c r="AQ47" s="3"/>
      <c r="AR47" s="5"/>
      <c r="AS47" s="11">
        <f t="shared" si="35"/>
        <v>1001</v>
      </c>
      <c r="AT47" s="3"/>
      <c r="AU47" s="5"/>
      <c r="AV47" s="11">
        <f t="shared" si="28"/>
        <v>1001</v>
      </c>
      <c r="AW47" s="3"/>
      <c r="AX47" s="5"/>
      <c r="AY47" s="11">
        <f t="shared" si="36"/>
        <v>1001</v>
      </c>
      <c r="AZ47" s="3"/>
      <c r="BA47" s="5"/>
      <c r="BB47" s="11">
        <f t="shared" si="37"/>
        <v>1001</v>
      </c>
      <c r="BC47" s="3"/>
      <c r="BD47" s="5"/>
      <c r="BE47" s="11">
        <f t="shared" si="38"/>
        <v>1001</v>
      </c>
      <c r="BF47" s="3"/>
      <c r="BG47" s="5"/>
      <c r="BH47" s="11">
        <f t="shared" si="39"/>
        <v>1001</v>
      </c>
      <c r="BI47" s="3"/>
      <c r="BJ47" s="5"/>
      <c r="BK47" s="11">
        <f t="shared" si="40"/>
        <v>1001</v>
      </c>
      <c r="BL47" s="3"/>
      <c r="BM47" s="5"/>
      <c r="BN47" s="11">
        <f t="shared" si="41"/>
        <v>1001</v>
      </c>
      <c r="BO47" s="3"/>
      <c r="BP47" s="5"/>
      <c r="BQ47" s="11">
        <f t="shared" si="42"/>
        <v>1001</v>
      </c>
    </row>
    <row r="48" spans="1:69" ht="15.75" x14ac:dyDescent="0.25">
      <c r="A48" s="24">
        <v>44</v>
      </c>
      <c r="B48" s="25" cm="1">
        <f t="array" ref="B48">SUMPRODUCT(SMALL((I48,L48,O48,R48,U48,X48,AA48,AD48,AG48,AJ48,AM48,AP48,AS48,AV48,AY48,BB48,BE48,BH48,BK48,BN48,BQ48),ROW($1:$6)))</f>
        <v>5377.1935483870966</v>
      </c>
      <c r="C48" s="6">
        <f t="shared" si="29"/>
        <v>20392.193548387098</v>
      </c>
      <c r="D48" s="27" t="s">
        <v>78</v>
      </c>
      <c r="E48" s="30" t="s">
        <v>95</v>
      </c>
      <c r="F48" s="51" t="s">
        <v>290</v>
      </c>
      <c r="G48" s="3"/>
      <c r="H48" s="5"/>
      <c r="I48" s="11">
        <f t="shared" si="24"/>
        <v>1001</v>
      </c>
      <c r="J48" s="3"/>
      <c r="K48" s="5"/>
      <c r="L48" s="11">
        <f t="shared" si="30"/>
        <v>1001</v>
      </c>
      <c r="M48" s="3"/>
      <c r="N48" s="5"/>
      <c r="O48" s="11">
        <f t="shared" si="31"/>
        <v>1001</v>
      </c>
      <c r="P48" s="3"/>
      <c r="Q48" s="5"/>
      <c r="R48" s="11">
        <f t="shared" si="43"/>
        <v>1001</v>
      </c>
      <c r="S48" s="3"/>
      <c r="T48" s="5">
        <v>24</v>
      </c>
      <c r="U48" s="11">
        <f t="shared" si="45"/>
        <v>600</v>
      </c>
      <c r="V48" s="3"/>
      <c r="W48" s="5">
        <v>25</v>
      </c>
      <c r="X48" s="11">
        <f t="shared" si="23"/>
        <v>806.45161290322585</v>
      </c>
      <c r="Y48" s="3"/>
      <c r="Z48" s="5"/>
      <c r="AA48" s="11">
        <f t="shared" si="32"/>
        <v>1001</v>
      </c>
      <c r="AB48" s="3"/>
      <c r="AC48" s="5">
        <v>31</v>
      </c>
      <c r="AD48" s="11">
        <v>1001</v>
      </c>
      <c r="AE48" s="3"/>
      <c r="AF48" s="5"/>
      <c r="AG48" s="11">
        <f t="shared" si="33"/>
        <v>1001</v>
      </c>
      <c r="AH48" s="3"/>
      <c r="AI48" s="5"/>
      <c r="AJ48" s="11">
        <f t="shared" si="25"/>
        <v>1001</v>
      </c>
      <c r="AK48" s="3"/>
      <c r="AL48" s="5"/>
      <c r="AM48" s="11">
        <f t="shared" si="44"/>
        <v>1001</v>
      </c>
      <c r="AN48" s="3"/>
      <c r="AO48" s="5">
        <v>30</v>
      </c>
      <c r="AP48" s="11">
        <f t="shared" si="34"/>
        <v>967.74193548387098</v>
      </c>
      <c r="AQ48" s="3"/>
      <c r="AR48" s="5"/>
      <c r="AS48" s="11">
        <f t="shared" si="35"/>
        <v>1001</v>
      </c>
      <c r="AT48" s="3"/>
      <c r="AU48" s="5"/>
      <c r="AV48" s="11">
        <f t="shared" si="28"/>
        <v>1001</v>
      </c>
      <c r="AW48" s="3"/>
      <c r="AX48" s="5"/>
      <c r="AY48" s="11">
        <f t="shared" si="36"/>
        <v>1001</v>
      </c>
      <c r="AZ48" s="3"/>
      <c r="BA48" s="5"/>
      <c r="BB48" s="11">
        <f t="shared" si="37"/>
        <v>1001</v>
      </c>
      <c r="BC48" s="3"/>
      <c r="BD48" s="5"/>
      <c r="BE48" s="11">
        <f t="shared" si="38"/>
        <v>1001</v>
      </c>
      <c r="BF48" s="3"/>
      <c r="BG48" s="5"/>
      <c r="BH48" s="11">
        <f t="shared" si="39"/>
        <v>1001</v>
      </c>
      <c r="BI48" s="3"/>
      <c r="BJ48" s="5"/>
      <c r="BK48" s="11">
        <f t="shared" si="40"/>
        <v>1001</v>
      </c>
      <c r="BL48" s="3"/>
      <c r="BM48" s="5"/>
      <c r="BN48" s="11">
        <f t="shared" si="41"/>
        <v>1001</v>
      </c>
      <c r="BO48" s="3"/>
      <c r="BP48" s="5"/>
      <c r="BQ48" s="11">
        <f t="shared" si="42"/>
        <v>1001</v>
      </c>
    </row>
    <row r="49" spans="1:69" ht="15.75" x14ac:dyDescent="0.25">
      <c r="A49" s="24">
        <v>45</v>
      </c>
      <c r="B49" s="25" cm="1">
        <f t="array" ref="B49">SUMPRODUCT(SMALL((I49,L49,O49,R49,U49,X49,AA49,AD49,AG49,AJ49,AM49,AP49,AS49,AV49,AY49,BB49,BE49,BH49,BK49,BN49,BQ49),ROW($1:$6)))</f>
        <v>5387.3529411764703</v>
      </c>
      <c r="C49" s="6">
        <f t="shared" si="29"/>
        <v>20402.352941176468</v>
      </c>
      <c r="D49" s="27" t="s">
        <v>110</v>
      </c>
      <c r="E49" s="30" t="s">
        <v>111</v>
      </c>
      <c r="F49" s="51" t="s">
        <v>23</v>
      </c>
      <c r="G49" s="3"/>
      <c r="H49" s="5">
        <v>13</v>
      </c>
      <c r="I49" s="11">
        <f t="shared" si="24"/>
        <v>382.35294117647061</v>
      </c>
      <c r="J49" s="3"/>
      <c r="K49" s="5"/>
      <c r="L49" s="11">
        <f t="shared" si="30"/>
        <v>1001</v>
      </c>
      <c r="M49" s="3"/>
      <c r="N49" s="5"/>
      <c r="O49" s="11">
        <f t="shared" si="31"/>
        <v>1001</v>
      </c>
      <c r="P49" s="3"/>
      <c r="Q49" s="5"/>
      <c r="R49" s="11">
        <f t="shared" si="43"/>
        <v>1001</v>
      </c>
      <c r="S49" s="3"/>
      <c r="T49" s="5"/>
      <c r="U49" s="11">
        <f t="shared" si="45"/>
        <v>1001</v>
      </c>
      <c r="V49" s="3"/>
      <c r="W49" s="5"/>
      <c r="X49" s="11">
        <f t="shared" si="23"/>
        <v>1001</v>
      </c>
      <c r="Y49" s="3"/>
      <c r="Z49" s="5"/>
      <c r="AA49" s="11">
        <f t="shared" si="32"/>
        <v>1001</v>
      </c>
      <c r="AB49" s="3"/>
      <c r="AC49" s="5"/>
      <c r="AD49" s="11">
        <f t="shared" ref="AD49:AD72" si="46">IF(AC49="",1001,AC49*1000/AD$4)</f>
        <v>1001</v>
      </c>
      <c r="AE49" s="3"/>
      <c r="AF49" s="5"/>
      <c r="AG49" s="11">
        <f t="shared" si="33"/>
        <v>1001</v>
      </c>
      <c r="AH49" s="3"/>
      <c r="AI49" s="5"/>
      <c r="AJ49" s="11">
        <f t="shared" si="25"/>
        <v>1001</v>
      </c>
      <c r="AK49" s="3"/>
      <c r="AL49" s="5"/>
      <c r="AM49" s="11">
        <f t="shared" si="44"/>
        <v>1001</v>
      </c>
      <c r="AN49" s="3"/>
      <c r="AO49" s="5"/>
      <c r="AP49" s="11">
        <f t="shared" si="34"/>
        <v>1001</v>
      </c>
      <c r="AQ49" s="3"/>
      <c r="AR49" s="5"/>
      <c r="AS49" s="11">
        <f t="shared" si="35"/>
        <v>1001</v>
      </c>
      <c r="AT49" s="3"/>
      <c r="AU49" s="5"/>
      <c r="AV49" s="11">
        <f t="shared" si="28"/>
        <v>1001</v>
      </c>
      <c r="AW49" s="3"/>
      <c r="AX49" s="5"/>
      <c r="AY49" s="11">
        <f t="shared" si="36"/>
        <v>1001</v>
      </c>
      <c r="AZ49" s="3"/>
      <c r="BA49" s="5"/>
      <c r="BB49" s="11">
        <f t="shared" si="37"/>
        <v>1001</v>
      </c>
      <c r="BC49" s="3"/>
      <c r="BD49" s="5"/>
      <c r="BE49" s="11">
        <f t="shared" si="38"/>
        <v>1001</v>
      </c>
      <c r="BF49" s="3"/>
      <c r="BG49" s="5"/>
      <c r="BH49" s="11">
        <f t="shared" si="39"/>
        <v>1001</v>
      </c>
      <c r="BI49" s="3"/>
      <c r="BJ49" s="5"/>
      <c r="BK49" s="11">
        <f t="shared" si="40"/>
        <v>1001</v>
      </c>
      <c r="BL49" s="3"/>
      <c r="BM49" s="5"/>
      <c r="BN49" s="11">
        <f t="shared" si="41"/>
        <v>1001</v>
      </c>
      <c r="BO49" s="3"/>
      <c r="BP49" s="5"/>
      <c r="BQ49" s="11">
        <f t="shared" si="42"/>
        <v>1001</v>
      </c>
    </row>
    <row r="50" spans="1:69" ht="15.75" x14ac:dyDescent="0.25">
      <c r="A50" s="24">
        <v>46</v>
      </c>
      <c r="B50" s="25" cm="1">
        <f t="array" ref="B50">SUMPRODUCT(SMALL((I50,L50,O50,R50,U50,X50,AA50,AD50,AG50,AJ50,AM50,AP50,AS50,AV50,AY50,BB50,BE50,BH50,BK50,BN50,BQ50),ROW($1:$6)))</f>
        <v>5443.8602150537636</v>
      </c>
      <c r="C50" s="6">
        <f t="shared" si="29"/>
        <v>20458.860215053763</v>
      </c>
      <c r="D50" s="27" t="s">
        <v>46</v>
      </c>
      <c r="E50" s="30" t="s">
        <v>20</v>
      </c>
      <c r="F50" s="51" t="s">
        <v>25</v>
      </c>
      <c r="G50" s="3"/>
      <c r="H50" s="5"/>
      <c r="I50" s="11">
        <f t="shared" si="24"/>
        <v>1001</v>
      </c>
      <c r="J50" s="3"/>
      <c r="K50" s="5"/>
      <c r="L50" s="11">
        <f t="shared" si="30"/>
        <v>1001</v>
      </c>
      <c r="M50" s="3"/>
      <c r="N50" s="5"/>
      <c r="O50" s="11">
        <f t="shared" si="31"/>
        <v>1001</v>
      </c>
      <c r="P50" s="3"/>
      <c r="Q50" s="5"/>
      <c r="R50" s="11">
        <f t="shared" si="43"/>
        <v>1001</v>
      </c>
      <c r="S50" s="3"/>
      <c r="T50" s="5">
        <v>40</v>
      </c>
      <c r="U50" s="11">
        <f t="shared" si="45"/>
        <v>1000</v>
      </c>
      <c r="V50" s="3"/>
      <c r="W50" s="5"/>
      <c r="X50" s="11">
        <f t="shared" si="23"/>
        <v>1001</v>
      </c>
      <c r="Y50" s="3"/>
      <c r="Z50" s="5"/>
      <c r="AA50" s="11">
        <f t="shared" si="32"/>
        <v>1001</v>
      </c>
      <c r="AB50" s="3"/>
      <c r="AC50" s="5"/>
      <c r="AD50" s="11">
        <f t="shared" si="46"/>
        <v>1001</v>
      </c>
      <c r="AE50" s="3"/>
      <c r="AF50" s="5"/>
      <c r="AG50" s="11">
        <f t="shared" si="33"/>
        <v>1001</v>
      </c>
      <c r="AH50" s="3"/>
      <c r="AI50" s="5">
        <v>16</v>
      </c>
      <c r="AJ50" s="11">
        <f t="shared" si="25"/>
        <v>666.66666666666663</v>
      </c>
      <c r="AK50" s="3"/>
      <c r="AL50" s="5"/>
      <c r="AM50" s="11">
        <f t="shared" si="44"/>
        <v>1001</v>
      </c>
      <c r="AN50" s="3"/>
      <c r="AO50" s="5">
        <v>24</v>
      </c>
      <c r="AP50" s="11">
        <f t="shared" si="34"/>
        <v>774.19354838709683</v>
      </c>
      <c r="AQ50" s="3"/>
      <c r="AR50" s="5"/>
      <c r="AS50" s="11">
        <f t="shared" si="35"/>
        <v>1001</v>
      </c>
      <c r="AT50" s="3"/>
      <c r="AU50" s="5"/>
      <c r="AV50" s="11">
        <f t="shared" si="28"/>
        <v>1001</v>
      </c>
      <c r="AW50" s="3"/>
      <c r="AX50" s="5"/>
      <c r="AY50" s="11">
        <f t="shared" si="36"/>
        <v>1001</v>
      </c>
      <c r="AZ50" s="3"/>
      <c r="BA50" s="5"/>
      <c r="BB50" s="11">
        <f t="shared" si="37"/>
        <v>1001</v>
      </c>
      <c r="BC50" s="3"/>
      <c r="BD50" s="5"/>
      <c r="BE50" s="11">
        <f t="shared" si="38"/>
        <v>1001</v>
      </c>
      <c r="BF50" s="3"/>
      <c r="BG50" s="5"/>
      <c r="BH50" s="11">
        <f t="shared" si="39"/>
        <v>1001</v>
      </c>
      <c r="BI50" s="3"/>
      <c r="BJ50" s="5"/>
      <c r="BK50" s="11">
        <f t="shared" si="40"/>
        <v>1001</v>
      </c>
      <c r="BL50" s="3"/>
      <c r="BM50" s="5"/>
      <c r="BN50" s="11">
        <f t="shared" si="41"/>
        <v>1001</v>
      </c>
      <c r="BO50" s="3"/>
      <c r="BP50" s="5"/>
      <c r="BQ50" s="11">
        <f t="shared" si="42"/>
        <v>1001</v>
      </c>
    </row>
    <row r="51" spans="1:69" ht="15.75" x14ac:dyDescent="0.25">
      <c r="A51" s="24">
        <v>47</v>
      </c>
      <c r="B51" s="25" cm="1">
        <f t="array" ref="B51">SUMPRODUCT(SMALL((I51,L51,O51,R51,U51,X51,AA51,AD51,AG51,AJ51,AM51,AP51,AS51,AV51,AY51,BB51,BE51,BH51,BK51,BN51,BQ51),ROW($1:$6)))</f>
        <v>5505.3333333333339</v>
      </c>
      <c r="C51" s="6">
        <f t="shared" si="29"/>
        <v>20520.333333333336</v>
      </c>
      <c r="D51" s="27" t="s">
        <v>112</v>
      </c>
      <c r="E51" s="30" t="s">
        <v>111</v>
      </c>
      <c r="F51" s="51" t="s">
        <v>25</v>
      </c>
      <c r="G51" s="3"/>
      <c r="H51" s="5"/>
      <c r="I51" s="11">
        <f t="shared" si="24"/>
        <v>1001</v>
      </c>
      <c r="J51" s="3"/>
      <c r="K51" s="5"/>
      <c r="L51" s="11">
        <f t="shared" si="30"/>
        <v>1001</v>
      </c>
      <c r="M51" s="3"/>
      <c r="N51" s="5"/>
      <c r="O51" s="11">
        <f t="shared" si="31"/>
        <v>1001</v>
      </c>
      <c r="P51" s="3"/>
      <c r="Q51" s="5">
        <v>21</v>
      </c>
      <c r="R51" s="11">
        <v>1000</v>
      </c>
      <c r="S51" s="3"/>
      <c r="T51" s="5">
        <v>38</v>
      </c>
      <c r="U51" s="11">
        <f t="shared" si="45"/>
        <v>950</v>
      </c>
      <c r="V51" s="3"/>
      <c r="W51" s="5"/>
      <c r="X51" s="11">
        <f t="shared" ref="X51:X72" si="47">IF(W51="",1001,W51*1000/X$4)</f>
        <v>1001</v>
      </c>
      <c r="Y51" s="3"/>
      <c r="Z51" s="5">
        <v>18</v>
      </c>
      <c r="AA51" s="11">
        <f t="shared" si="32"/>
        <v>720</v>
      </c>
      <c r="AB51" s="3"/>
      <c r="AC51" s="5"/>
      <c r="AD51" s="11">
        <f t="shared" si="46"/>
        <v>1001</v>
      </c>
      <c r="AE51" s="3"/>
      <c r="AF51" s="5"/>
      <c r="AG51" s="11">
        <f t="shared" si="33"/>
        <v>1001</v>
      </c>
      <c r="AH51" s="3"/>
      <c r="AI51" s="5">
        <v>20</v>
      </c>
      <c r="AJ51" s="11">
        <f t="shared" si="25"/>
        <v>833.33333333333337</v>
      </c>
      <c r="AK51" s="3"/>
      <c r="AL51" s="5"/>
      <c r="AM51" s="11">
        <f t="shared" si="44"/>
        <v>1001</v>
      </c>
      <c r="AN51" s="3"/>
      <c r="AO51" s="5"/>
      <c r="AP51" s="11">
        <f t="shared" si="34"/>
        <v>1001</v>
      </c>
      <c r="AQ51" s="3"/>
      <c r="AR51" s="5"/>
      <c r="AS51" s="11">
        <f t="shared" si="35"/>
        <v>1001</v>
      </c>
      <c r="AT51" s="3"/>
      <c r="AU51" s="5"/>
      <c r="AV51" s="11">
        <f t="shared" si="28"/>
        <v>1001</v>
      </c>
      <c r="AW51" s="3"/>
      <c r="AX51" s="5"/>
      <c r="AY51" s="11">
        <f t="shared" si="36"/>
        <v>1001</v>
      </c>
      <c r="AZ51" s="3"/>
      <c r="BA51" s="5"/>
      <c r="BB51" s="11">
        <f t="shared" si="37"/>
        <v>1001</v>
      </c>
      <c r="BC51" s="3"/>
      <c r="BD51" s="5"/>
      <c r="BE51" s="11">
        <f t="shared" si="38"/>
        <v>1001</v>
      </c>
      <c r="BF51" s="3"/>
      <c r="BG51" s="5"/>
      <c r="BH51" s="11">
        <f t="shared" si="39"/>
        <v>1001</v>
      </c>
      <c r="BI51" s="3"/>
      <c r="BJ51" s="5"/>
      <c r="BK51" s="11">
        <f t="shared" si="40"/>
        <v>1001</v>
      </c>
      <c r="BL51" s="3"/>
      <c r="BM51" s="5"/>
      <c r="BN51" s="11">
        <f t="shared" si="41"/>
        <v>1001</v>
      </c>
      <c r="BO51" s="3"/>
      <c r="BP51" s="5"/>
      <c r="BQ51" s="11">
        <f t="shared" si="42"/>
        <v>1001</v>
      </c>
    </row>
    <row r="52" spans="1:69" ht="15.75" x14ac:dyDescent="0.25">
      <c r="A52" s="24">
        <v>48</v>
      </c>
      <c r="B52" s="25" cm="1">
        <f t="array" ref="B52">SUMPRODUCT(SMALL((I52,L52,O52,R52,U52,X52,AA52,AD52,AG52,AJ52,AM52,AP52,AS52,AV52,AY52,BB52,BE52,BH52,BK52,BN52,BQ52),ROW($1:$6)))</f>
        <v>5514</v>
      </c>
      <c r="C52" s="6">
        <f t="shared" si="29"/>
        <v>20529</v>
      </c>
      <c r="D52" s="27" t="s">
        <v>100</v>
      </c>
      <c r="E52" s="30" t="s">
        <v>101</v>
      </c>
      <c r="F52" s="51" t="s">
        <v>25</v>
      </c>
      <c r="G52" s="3"/>
      <c r="H52" s="5"/>
      <c r="I52" s="11">
        <f t="shared" si="24"/>
        <v>1001</v>
      </c>
      <c r="J52" s="3"/>
      <c r="K52" s="5"/>
      <c r="L52" s="11">
        <f t="shared" si="30"/>
        <v>1001</v>
      </c>
      <c r="M52" s="3"/>
      <c r="N52" s="5"/>
      <c r="O52" s="11">
        <f t="shared" si="31"/>
        <v>1001</v>
      </c>
      <c r="P52" s="3"/>
      <c r="Q52" s="5"/>
      <c r="R52" s="11">
        <f t="shared" ref="R52:R72" si="48">IF(Q52="",1001,Q52*1000/R$4)</f>
        <v>1001</v>
      </c>
      <c r="S52" s="3"/>
      <c r="T52" s="5">
        <v>30</v>
      </c>
      <c r="U52" s="11">
        <f t="shared" si="45"/>
        <v>750</v>
      </c>
      <c r="V52" s="3"/>
      <c r="W52" s="5"/>
      <c r="X52" s="11">
        <f t="shared" si="47"/>
        <v>1001</v>
      </c>
      <c r="Y52" s="3"/>
      <c r="Z52" s="5">
        <v>19</v>
      </c>
      <c r="AA52" s="11">
        <f t="shared" si="32"/>
        <v>760</v>
      </c>
      <c r="AB52" s="3"/>
      <c r="AC52" s="5"/>
      <c r="AD52" s="11">
        <f t="shared" si="46"/>
        <v>1001</v>
      </c>
      <c r="AE52" s="3"/>
      <c r="AF52" s="5"/>
      <c r="AG52" s="11">
        <f t="shared" si="33"/>
        <v>1001</v>
      </c>
      <c r="AH52" s="3"/>
      <c r="AI52" s="5"/>
      <c r="AJ52" s="11">
        <f t="shared" si="25"/>
        <v>1001</v>
      </c>
      <c r="AK52" s="3"/>
      <c r="AL52" s="5"/>
      <c r="AM52" s="11">
        <f t="shared" si="44"/>
        <v>1001</v>
      </c>
      <c r="AN52" s="3"/>
      <c r="AO52" s="5"/>
      <c r="AP52" s="11">
        <f t="shared" si="34"/>
        <v>1001</v>
      </c>
      <c r="AQ52" s="3"/>
      <c r="AR52" s="5"/>
      <c r="AS52" s="11">
        <f t="shared" si="35"/>
        <v>1001</v>
      </c>
      <c r="AT52" s="3"/>
      <c r="AU52" s="5"/>
      <c r="AV52" s="11">
        <f t="shared" si="28"/>
        <v>1001</v>
      </c>
      <c r="AW52" s="3"/>
      <c r="AX52" s="5"/>
      <c r="AY52" s="11">
        <f t="shared" si="36"/>
        <v>1001</v>
      </c>
      <c r="AZ52" s="3"/>
      <c r="BA52" s="5"/>
      <c r="BB52" s="11">
        <f t="shared" si="37"/>
        <v>1001</v>
      </c>
      <c r="BC52" s="3"/>
      <c r="BD52" s="5"/>
      <c r="BE52" s="11">
        <f t="shared" si="38"/>
        <v>1001</v>
      </c>
      <c r="BF52" s="3"/>
      <c r="BG52" s="5"/>
      <c r="BH52" s="11">
        <f t="shared" si="39"/>
        <v>1001</v>
      </c>
      <c r="BI52" s="3"/>
      <c r="BJ52" s="5"/>
      <c r="BK52" s="11">
        <f t="shared" si="40"/>
        <v>1001</v>
      </c>
      <c r="BL52" s="3"/>
      <c r="BM52" s="5"/>
      <c r="BN52" s="11">
        <f t="shared" si="41"/>
        <v>1001</v>
      </c>
      <c r="BO52" s="3"/>
      <c r="BP52" s="5"/>
      <c r="BQ52" s="11">
        <f t="shared" si="42"/>
        <v>1001</v>
      </c>
    </row>
    <row r="53" spans="1:69" ht="15.75" x14ac:dyDescent="0.25">
      <c r="A53" s="24">
        <v>49</v>
      </c>
      <c r="B53" s="25" cm="1">
        <f t="array" ref="B53">SUMPRODUCT(SMALL((I53,L53,O53,R53,U53,X53,AA53,AD53,AG53,AJ53,AM53,AP53,AS53,AV53,AY53,BB53,BE53,BH53,BK53,BN53,BQ53),ROW($1:$6)))</f>
        <v>5521.1290322580644</v>
      </c>
      <c r="C53" s="6">
        <f t="shared" si="29"/>
        <v>20536.129032258064</v>
      </c>
      <c r="D53" s="27" t="s">
        <v>291</v>
      </c>
      <c r="E53" s="30" t="s">
        <v>54</v>
      </c>
      <c r="F53" s="51" t="s">
        <v>23</v>
      </c>
      <c r="G53" s="3"/>
      <c r="H53" s="5"/>
      <c r="I53" s="11">
        <f t="shared" ref="I53:I72" si="49">IF(H53="",1001,H53*1000/I$4)</f>
        <v>1001</v>
      </c>
      <c r="J53" s="3"/>
      <c r="K53" s="5"/>
      <c r="L53" s="11">
        <f t="shared" si="30"/>
        <v>1001</v>
      </c>
      <c r="M53" s="3"/>
      <c r="N53" s="5"/>
      <c r="O53" s="11">
        <f t="shared" si="31"/>
        <v>1001</v>
      </c>
      <c r="P53" s="3"/>
      <c r="Q53" s="5"/>
      <c r="R53" s="11">
        <f t="shared" si="48"/>
        <v>1001</v>
      </c>
      <c r="S53" s="3"/>
      <c r="T53" s="5"/>
      <c r="U53" s="11">
        <f t="shared" si="45"/>
        <v>1001</v>
      </c>
      <c r="V53" s="3"/>
      <c r="W53" s="5">
        <v>16</v>
      </c>
      <c r="X53" s="11">
        <f t="shared" si="47"/>
        <v>516.12903225806451</v>
      </c>
      <c r="Y53" s="3"/>
      <c r="Z53" s="5"/>
      <c r="AA53" s="11">
        <f t="shared" si="32"/>
        <v>1001</v>
      </c>
      <c r="AB53" s="3"/>
      <c r="AC53" s="5"/>
      <c r="AD53" s="11">
        <f t="shared" si="46"/>
        <v>1001</v>
      </c>
      <c r="AE53" s="3"/>
      <c r="AF53" s="5"/>
      <c r="AG53" s="11">
        <f t="shared" si="33"/>
        <v>1001</v>
      </c>
      <c r="AH53" s="3"/>
      <c r="AI53" s="5"/>
      <c r="AJ53" s="11">
        <f t="shared" si="25"/>
        <v>1001</v>
      </c>
      <c r="AK53" s="3"/>
      <c r="AL53" s="5"/>
      <c r="AM53" s="11">
        <f t="shared" si="44"/>
        <v>1001</v>
      </c>
      <c r="AN53" s="3"/>
      <c r="AO53" s="5"/>
      <c r="AP53" s="11">
        <f t="shared" si="34"/>
        <v>1001</v>
      </c>
      <c r="AQ53" s="3"/>
      <c r="AR53" s="5"/>
      <c r="AS53" s="11">
        <f t="shared" si="35"/>
        <v>1001</v>
      </c>
      <c r="AT53" s="3"/>
      <c r="AU53" s="5"/>
      <c r="AV53" s="11">
        <f t="shared" si="28"/>
        <v>1001</v>
      </c>
      <c r="AW53" s="3"/>
      <c r="AX53" s="5"/>
      <c r="AY53" s="11">
        <f t="shared" si="36"/>
        <v>1001</v>
      </c>
      <c r="AZ53" s="3"/>
      <c r="BA53" s="5"/>
      <c r="BB53" s="11">
        <f t="shared" si="37"/>
        <v>1001</v>
      </c>
      <c r="BC53" s="3"/>
      <c r="BD53" s="5"/>
      <c r="BE53" s="11">
        <f t="shared" si="38"/>
        <v>1001</v>
      </c>
      <c r="BF53" s="3"/>
      <c r="BG53" s="5"/>
      <c r="BH53" s="11">
        <f t="shared" si="39"/>
        <v>1001</v>
      </c>
      <c r="BI53" s="3"/>
      <c r="BJ53" s="5"/>
      <c r="BK53" s="11">
        <f t="shared" si="40"/>
        <v>1001</v>
      </c>
      <c r="BL53" s="3"/>
      <c r="BM53" s="5"/>
      <c r="BN53" s="11">
        <f t="shared" si="41"/>
        <v>1001</v>
      </c>
      <c r="BO53" s="3"/>
      <c r="BP53" s="5"/>
      <c r="BQ53" s="11">
        <f t="shared" si="42"/>
        <v>1001</v>
      </c>
    </row>
    <row r="54" spans="1:69" ht="15.75" x14ac:dyDescent="0.25">
      <c r="A54" s="24">
        <v>50</v>
      </c>
      <c r="B54" s="25" cm="1">
        <f t="array" ref="B54">SUMPRODUCT(SMALL((I54,L54,O54,R54,U54,X54,AA54,AD54,AG54,AJ54,AM54,AP54,AS54,AV54,AY54,BB54,BE54,BH54,BK54,BN54,BQ54),ROW($1:$6)))</f>
        <v>5553.3870967741932</v>
      </c>
      <c r="C54" s="6">
        <f t="shared" si="29"/>
        <v>20568.387096774193</v>
      </c>
      <c r="D54" s="27" t="s">
        <v>33</v>
      </c>
      <c r="E54" s="30" t="s">
        <v>34</v>
      </c>
      <c r="F54" s="51" t="s">
        <v>37</v>
      </c>
      <c r="G54" s="3"/>
      <c r="H54" s="5"/>
      <c r="I54" s="11">
        <f t="shared" si="49"/>
        <v>1001</v>
      </c>
      <c r="J54" s="3"/>
      <c r="K54" s="5"/>
      <c r="L54" s="11">
        <f t="shared" si="30"/>
        <v>1001</v>
      </c>
      <c r="M54" s="3"/>
      <c r="N54" s="5"/>
      <c r="O54" s="11">
        <f t="shared" si="31"/>
        <v>1001</v>
      </c>
      <c r="P54" s="3"/>
      <c r="Q54" s="5"/>
      <c r="R54" s="11">
        <f t="shared" si="48"/>
        <v>1001</v>
      </c>
      <c r="S54" s="3"/>
      <c r="T54" s="5"/>
      <c r="U54" s="11">
        <f t="shared" si="45"/>
        <v>1001</v>
      </c>
      <c r="V54" s="3"/>
      <c r="W54" s="5"/>
      <c r="X54" s="11">
        <f t="shared" si="47"/>
        <v>1001</v>
      </c>
      <c r="Y54" s="3"/>
      <c r="Z54" s="5"/>
      <c r="AA54" s="11">
        <f t="shared" si="32"/>
        <v>1001</v>
      </c>
      <c r="AB54" s="3"/>
      <c r="AC54" s="5">
        <v>17</v>
      </c>
      <c r="AD54" s="11">
        <f t="shared" si="46"/>
        <v>548.38709677419354</v>
      </c>
      <c r="AE54" s="3"/>
      <c r="AF54" s="5"/>
      <c r="AG54" s="11">
        <f t="shared" si="33"/>
        <v>1001</v>
      </c>
      <c r="AH54" s="3"/>
      <c r="AI54" s="5"/>
      <c r="AJ54" s="11">
        <f t="shared" ref="AJ54:AJ71" si="50">IF(AI54="",1001,AI54*1000/AJ$4)</f>
        <v>1001</v>
      </c>
      <c r="AK54" s="3"/>
      <c r="AL54" s="5"/>
      <c r="AM54" s="11">
        <f t="shared" si="44"/>
        <v>1001</v>
      </c>
      <c r="AN54" s="3"/>
      <c r="AO54" s="5"/>
      <c r="AP54" s="11">
        <f t="shared" si="34"/>
        <v>1001</v>
      </c>
      <c r="AQ54" s="3"/>
      <c r="AR54" s="5"/>
      <c r="AS54" s="11">
        <f t="shared" si="35"/>
        <v>1001</v>
      </c>
      <c r="AT54" s="3"/>
      <c r="AU54" s="5"/>
      <c r="AV54" s="11">
        <f t="shared" si="28"/>
        <v>1001</v>
      </c>
      <c r="AW54" s="3"/>
      <c r="AX54" s="5"/>
      <c r="AY54" s="11">
        <f t="shared" si="36"/>
        <v>1001</v>
      </c>
      <c r="AZ54" s="3"/>
      <c r="BA54" s="5"/>
      <c r="BB54" s="11">
        <f t="shared" si="37"/>
        <v>1001</v>
      </c>
      <c r="BC54" s="3"/>
      <c r="BD54" s="5"/>
      <c r="BE54" s="11">
        <f t="shared" si="38"/>
        <v>1001</v>
      </c>
      <c r="BF54" s="3"/>
      <c r="BG54" s="5"/>
      <c r="BH54" s="11">
        <f t="shared" si="39"/>
        <v>1001</v>
      </c>
      <c r="BI54" s="3"/>
      <c r="BJ54" s="5"/>
      <c r="BK54" s="11">
        <f t="shared" si="40"/>
        <v>1001</v>
      </c>
      <c r="BL54" s="3"/>
      <c r="BM54" s="5"/>
      <c r="BN54" s="11">
        <f t="shared" si="41"/>
        <v>1001</v>
      </c>
      <c r="BO54" s="3"/>
      <c r="BP54" s="5"/>
      <c r="BQ54" s="11">
        <f t="shared" si="42"/>
        <v>1001</v>
      </c>
    </row>
    <row r="55" spans="1:69" ht="15.75" x14ac:dyDescent="0.25">
      <c r="A55" s="24">
        <v>51</v>
      </c>
      <c r="B55" s="25" cm="1">
        <f t="array" ref="B55">SUMPRODUCT(SMALL((I55,L55,O55,R55,U55,X55,AA55,AD55,AG55,AJ55,AM55,AP55,AS55,AV55,AY55,BB55,BE55,BH55,BK55,BN55,BQ55),ROW($1:$6)))</f>
        <v>5554</v>
      </c>
      <c r="C55" s="6">
        <f t="shared" si="29"/>
        <v>20569</v>
      </c>
      <c r="D55" s="27" t="s">
        <v>36</v>
      </c>
      <c r="E55" s="30" t="s">
        <v>12</v>
      </c>
      <c r="F55" s="51" t="s">
        <v>37</v>
      </c>
      <c r="G55" s="3"/>
      <c r="H55" s="5"/>
      <c r="I55" s="11">
        <f t="shared" si="49"/>
        <v>1001</v>
      </c>
      <c r="J55" s="3"/>
      <c r="K55" s="5"/>
      <c r="L55" s="11">
        <f t="shared" si="30"/>
        <v>1001</v>
      </c>
      <c r="M55" s="3"/>
      <c r="N55" s="5"/>
      <c r="O55" s="11">
        <f t="shared" si="31"/>
        <v>1001</v>
      </c>
      <c r="P55" s="3"/>
      <c r="Q55" s="5"/>
      <c r="R55" s="11">
        <f t="shared" si="48"/>
        <v>1001</v>
      </c>
      <c r="S55" s="3"/>
      <c r="T55" s="5">
        <v>22</v>
      </c>
      <c r="U55" s="11">
        <f t="shared" si="45"/>
        <v>550</v>
      </c>
      <c r="V55" s="3"/>
      <c r="W55" s="5"/>
      <c r="X55" s="11">
        <f t="shared" si="47"/>
        <v>1001</v>
      </c>
      <c r="Y55" s="3"/>
      <c r="Z55" s="5">
        <v>25</v>
      </c>
      <c r="AA55" s="11">
        <f t="shared" si="32"/>
        <v>1000</v>
      </c>
      <c r="AB55" s="3"/>
      <c r="AC55" s="5"/>
      <c r="AD55" s="11">
        <f t="shared" si="46"/>
        <v>1001</v>
      </c>
      <c r="AE55" s="3"/>
      <c r="AF55" s="5"/>
      <c r="AG55" s="11">
        <f t="shared" si="33"/>
        <v>1001</v>
      </c>
      <c r="AH55" s="3"/>
      <c r="AI55" s="5"/>
      <c r="AJ55" s="11">
        <f t="shared" si="50"/>
        <v>1001</v>
      </c>
      <c r="AK55" s="3"/>
      <c r="AL55" s="5"/>
      <c r="AM55" s="11">
        <f t="shared" si="44"/>
        <v>1001</v>
      </c>
      <c r="AN55" s="3"/>
      <c r="AO55" s="5"/>
      <c r="AP55" s="11">
        <f t="shared" si="34"/>
        <v>1001</v>
      </c>
      <c r="AQ55" s="3"/>
      <c r="AR55" s="5"/>
      <c r="AS55" s="11">
        <f t="shared" si="35"/>
        <v>1001</v>
      </c>
      <c r="AT55" s="3"/>
      <c r="AU55" s="5"/>
      <c r="AV55" s="11">
        <f t="shared" si="28"/>
        <v>1001</v>
      </c>
      <c r="AW55" s="3"/>
      <c r="AX55" s="5"/>
      <c r="AY55" s="11">
        <f t="shared" si="36"/>
        <v>1001</v>
      </c>
      <c r="AZ55" s="3"/>
      <c r="BA55" s="5"/>
      <c r="BB55" s="11">
        <f t="shared" si="37"/>
        <v>1001</v>
      </c>
      <c r="BC55" s="3"/>
      <c r="BD55" s="5"/>
      <c r="BE55" s="11">
        <f t="shared" si="38"/>
        <v>1001</v>
      </c>
      <c r="BF55" s="3"/>
      <c r="BG55" s="5"/>
      <c r="BH55" s="11">
        <f t="shared" si="39"/>
        <v>1001</v>
      </c>
      <c r="BI55" s="3"/>
      <c r="BJ55" s="5"/>
      <c r="BK55" s="11">
        <f t="shared" si="40"/>
        <v>1001</v>
      </c>
      <c r="BL55" s="3"/>
      <c r="BM55" s="5"/>
      <c r="BN55" s="11">
        <f t="shared" si="41"/>
        <v>1001</v>
      </c>
      <c r="BO55" s="3"/>
      <c r="BP55" s="5"/>
      <c r="BQ55" s="11">
        <f t="shared" si="42"/>
        <v>1001</v>
      </c>
    </row>
    <row r="56" spans="1:69" ht="16.5" thickBot="1" x14ac:dyDescent="0.3">
      <c r="A56" s="24">
        <v>52</v>
      </c>
      <c r="B56" s="25" cm="1">
        <f t="array" ref="B56">SUMPRODUCT(SMALL((I56,L56,O56,R56,U56,X56,AA56,AD56,AG56,AJ56,AM56,AP56,AS56,AV56,AY56,BB56,BE56,BH56,BK56,BN56,BQ56),ROW($1:$6)))</f>
        <v>5650.1612903225805</v>
      </c>
      <c r="C56" s="6">
        <f t="shared" si="29"/>
        <v>20665.16129032258</v>
      </c>
      <c r="D56" s="27" t="s">
        <v>295</v>
      </c>
      <c r="E56" s="30" t="s">
        <v>296</v>
      </c>
      <c r="F56" s="51" t="s">
        <v>8</v>
      </c>
      <c r="G56" s="3"/>
      <c r="H56" s="5"/>
      <c r="I56" s="21">
        <f t="shared" si="49"/>
        <v>1001</v>
      </c>
      <c r="J56" s="3"/>
      <c r="K56" s="5"/>
      <c r="L56" s="21">
        <f t="shared" si="30"/>
        <v>1001</v>
      </c>
      <c r="M56" s="3"/>
      <c r="N56" s="5"/>
      <c r="O56" s="21">
        <f t="shared" si="31"/>
        <v>1001</v>
      </c>
      <c r="P56" s="19"/>
      <c r="Q56" s="20"/>
      <c r="R56" s="21">
        <f t="shared" si="48"/>
        <v>1001</v>
      </c>
      <c r="S56" s="19"/>
      <c r="T56" s="20"/>
      <c r="U56" s="21">
        <f t="shared" si="45"/>
        <v>1001</v>
      </c>
      <c r="V56" s="19"/>
      <c r="W56" s="20"/>
      <c r="X56" s="21">
        <f t="shared" si="47"/>
        <v>1001</v>
      </c>
      <c r="Y56" s="19"/>
      <c r="Z56" s="20"/>
      <c r="AA56" s="21">
        <f t="shared" si="32"/>
        <v>1001</v>
      </c>
      <c r="AB56" s="3"/>
      <c r="AC56" s="5">
        <v>20</v>
      </c>
      <c r="AD56" s="21">
        <f t="shared" si="46"/>
        <v>645.16129032258061</v>
      </c>
      <c r="AE56" s="19"/>
      <c r="AF56" s="20"/>
      <c r="AG56" s="21">
        <f t="shared" si="33"/>
        <v>1001</v>
      </c>
      <c r="AH56" s="19"/>
      <c r="AI56" s="20"/>
      <c r="AJ56" s="21">
        <f t="shared" si="50"/>
        <v>1001</v>
      </c>
      <c r="AK56" s="19"/>
      <c r="AL56" s="20"/>
      <c r="AM56" s="11">
        <f t="shared" si="44"/>
        <v>1001</v>
      </c>
      <c r="AN56" s="19"/>
      <c r="AO56" s="20"/>
      <c r="AP56" s="21">
        <f t="shared" si="34"/>
        <v>1001</v>
      </c>
      <c r="AQ56" s="19"/>
      <c r="AR56" s="20"/>
      <c r="AS56" s="21">
        <f t="shared" si="35"/>
        <v>1001</v>
      </c>
      <c r="AT56" s="19"/>
      <c r="AU56" s="20"/>
      <c r="AV56" s="21">
        <f t="shared" si="28"/>
        <v>1001</v>
      </c>
      <c r="AW56" s="19"/>
      <c r="AX56" s="20"/>
      <c r="AY56" s="21">
        <f t="shared" si="36"/>
        <v>1001</v>
      </c>
      <c r="AZ56" s="19"/>
      <c r="BA56" s="20"/>
      <c r="BB56" s="21">
        <f t="shared" si="37"/>
        <v>1001</v>
      </c>
      <c r="BC56" s="19"/>
      <c r="BD56" s="5"/>
      <c r="BE56" s="21">
        <f t="shared" si="38"/>
        <v>1001</v>
      </c>
      <c r="BF56" s="19"/>
      <c r="BG56" s="20"/>
      <c r="BH56" s="21">
        <f t="shared" si="39"/>
        <v>1001</v>
      </c>
      <c r="BI56" s="19"/>
      <c r="BJ56" s="20"/>
      <c r="BK56" s="21">
        <f t="shared" si="40"/>
        <v>1001</v>
      </c>
      <c r="BL56" s="19"/>
      <c r="BM56" s="20"/>
      <c r="BN56" s="21">
        <f t="shared" si="41"/>
        <v>1001</v>
      </c>
      <c r="BO56" s="19"/>
      <c r="BP56" s="20"/>
      <c r="BQ56" s="21">
        <f t="shared" si="42"/>
        <v>1001</v>
      </c>
    </row>
    <row r="57" spans="1:69" ht="15.75" x14ac:dyDescent="0.25">
      <c r="A57" s="24">
        <v>53</v>
      </c>
      <c r="B57" s="25" cm="1">
        <f t="array" ref="B57">SUMPRODUCT(SMALL((I57,L57,O57,R57,U57,X57,AA57,AD57,AG57,AJ57,AM57,AP57,AS57,AV57,AY57,BB57,BE57,BH57,BK57,BN57,BQ57),ROW($1:$6)))</f>
        <v>5740.2941176470586</v>
      </c>
      <c r="C57" s="6">
        <f t="shared" si="29"/>
        <v>20755.294117647059</v>
      </c>
      <c r="D57" s="27" t="s">
        <v>58</v>
      </c>
      <c r="E57" s="30" t="s">
        <v>2</v>
      </c>
      <c r="F57" s="51" t="s">
        <v>23</v>
      </c>
      <c r="G57" s="3"/>
      <c r="H57" s="5">
        <v>25</v>
      </c>
      <c r="I57" s="11">
        <f t="shared" si="49"/>
        <v>735.29411764705878</v>
      </c>
      <c r="J57" s="3"/>
      <c r="K57" s="5"/>
      <c r="L57" s="11">
        <f t="shared" si="30"/>
        <v>1001</v>
      </c>
      <c r="M57" s="3"/>
      <c r="N57" s="5"/>
      <c r="O57" s="11">
        <f t="shared" si="31"/>
        <v>1001</v>
      </c>
      <c r="P57" s="3"/>
      <c r="Q57" s="5"/>
      <c r="R57" s="11">
        <f t="shared" si="48"/>
        <v>1001</v>
      </c>
      <c r="S57" s="3"/>
      <c r="T57" s="5"/>
      <c r="U57" s="11">
        <f t="shared" si="45"/>
        <v>1001</v>
      </c>
      <c r="V57" s="3"/>
      <c r="W57" s="5"/>
      <c r="X57" s="11">
        <f t="shared" si="47"/>
        <v>1001</v>
      </c>
      <c r="Y57" s="3"/>
      <c r="Z57" s="5"/>
      <c r="AA57" s="11">
        <f t="shared" si="32"/>
        <v>1001</v>
      </c>
      <c r="AB57" s="3"/>
      <c r="AC57" s="5"/>
      <c r="AD57" s="11">
        <f t="shared" si="46"/>
        <v>1001</v>
      </c>
      <c r="AE57" s="3"/>
      <c r="AF57" s="5"/>
      <c r="AG57" s="11">
        <f t="shared" si="33"/>
        <v>1001</v>
      </c>
      <c r="AH57" s="3"/>
      <c r="AI57" s="5"/>
      <c r="AJ57" s="11">
        <f t="shared" si="50"/>
        <v>1001</v>
      </c>
      <c r="AK57" s="3"/>
      <c r="AL57" s="5"/>
      <c r="AM57" s="11">
        <f t="shared" si="44"/>
        <v>1001</v>
      </c>
      <c r="AN57" s="3"/>
      <c r="AO57" s="5"/>
      <c r="AP57" s="11">
        <f t="shared" si="34"/>
        <v>1001</v>
      </c>
      <c r="AQ57" s="3"/>
      <c r="AR57" s="5"/>
      <c r="AS57" s="11">
        <f t="shared" si="35"/>
        <v>1001</v>
      </c>
      <c r="AT57" s="3"/>
      <c r="AU57" s="5"/>
      <c r="AV57" s="11">
        <f t="shared" si="28"/>
        <v>1001</v>
      </c>
      <c r="AW57" s="3"/>
      <c r="AX57" s="5"/>
      <c r="AY57" s="11">
        <f t="shared" si="36"/>
        <v>1001</v>
      </c>
      <c r="AZ57" s="3"/>
      <c r="BA57" s="5"/>
      <c r="BB57" s="11">
        <f t="shared" si="37"/>
        <v>1001</v>
      </c>
      <c r="BC57" s="3"/>
      <c r="BD57" s="5"/>
      <c r="BE57" s="11">
        <f t="shared" si="38"/>
        <v>1001</v>
      </c>
      <c r="BF57" s="3"/>
      <c r="BG57" s="5"/>
      <c r="BH57" s="11">
        <f t="shared" si="39"/>
        <v>1001</v>
      </c>
      <c r="BI57" s="3"/>
      <c r="BJ57" s="5"/>
      <c r="BK57" s="11">
        <f t="shared" si="40"/>
        <v>1001</v>
      </c>
      <c r="BL57" s="3"/>
      <c r="BM57" s="5"/>
      <c r="BN57" s="11">
        <f t="shared" si="41"/>
        <v>1001</v>
      </c>
      <c r="BO57" s="3"/>
      <c r="BP57" s="5"/>
      <c r="BQ57" s="11">
        <f t="shared" si="42"/>
        <v>1001</v>
      </c>
    </row>
    <row r="58" spans="1:69" ht="16.5" thickBot="1" x14ac:dyDescent="0.3">
      <c r="A58" s="24">
        <v>54</v>
      </c>
      <c r="B58" s="25" cm="1">
        <f t="array" ref="B58">SUMPRODUCT(SMALL((I58,L58,O58,R58,U58,X58,AA58,AD58,AG58,AJ58,AM58,AP58,AS58,AV58,AY58,BB58,BE58,BH58,BK58,BN58,BQ58),ROW($1:$6)))</f>
        <v>5755</v>
      </c>
      <c r="C58" s="6">
        <f t="shared" si="29"/>
        <v>20770</v>
      </c>
      <c r="D58" s="27" t="s">
        <v>72</v>
      </c>
      <c r="E58" s="30" t="s">
        <v>73</v>
      </c>
      <c r="F58" s="51" t="s">
        <v>69</v>
      </c>
      <c r="G58" s="3"/>
      <c r="H58" s="5"/>
      <c r="I58" s="21">
        <f t="shared" si="49"/>
        <v>1001</v>
      </c>
      <c r="J58" s="3"/>
      <c r="K58" s="5"/>
      <c r="L58" s="21">
        <f t="shared" si="30"/>
        <v>1001</v>
      </c>
      <c r="M58" s="3"/>
      <c r="N58" s="5"/>
      <c r="O58" s="21">
        <f t="shared" si="31"/>
        <v>1001</v>
      </c>
      <c r="P58" s="19"/>
      <c r="Q58" s="20"/>
      <c r="R58" s="21">
        <f t="shared" si="48"/>
        <v>1001</v>
      </c>
      <c r="S58" s="19"/>
      <c r="T58" s="20"/>
      <c r="U58" s="21">
        <f t="shared" si="45"/>
        <v>1001</v>
      </c>
      <c r="V58" s="19"/>
      <c r="W58" s="20"/>
      <c r="X58" s="21">
        <f t="shared" si="47"/>
        <v>1001</v>
      </c>
      <c r="Y58" s="19"/>
      <c r="Z58" s="20"/>
      <c r="AA58" s="21">
        <f t="shared" si="32"/>
        <v>1001</v>
      </c>
      <c r="AB58" s="3"/>
      <c r="AC58" s="5"/>
      <c r="AD58" s="21">
        <f t="shared" si="46"/>
        <v>1001</v>
      </c>
      <c r="AE58" s="19"/>
      <c r="AF58" s="20"/>
      <c r="AG58" s="21">
        <f t="shared" si="33"/>
        <v>1001</v>
      </c>
      <c r="AH58" s="19"/>
      <c r="AI58" s="20">
        <v>18</v>
      </c>
      <c r="AJ58" s="21">
        <f t="shared" si="50"/>
        <v>750</v>
      </c>
      <c r="AK58" s="19"/>
      <c r="AL58" s="20"/>
      <c r="AM58" s="11">
        <f t="shared" si="44"/>
        <v>1001</v>
      </c>
      <c r="AN58" s="19"/>
      <c r="AO58" s="5"/>
      <c r="AP58" s="21">
        <f t="shared" si="34"/>
        <v>1001</v>
      </c>
      <c r="AQ58" s="19"/>
      <c r="AR58" s="20"/>
      <c r="AS58" s="21">
        <f t="shared" si="35"/>
        <v>1001</v>
      </c>
      <c r="AT58" s="19"/>
      <c r="AU58" s="20"/>
      <c r="AV58" s="21">
        <f t="shared" si="28"/>
        <v>1001</v>
      </c>
      <c r="AW58" s="19"/>
      <c r="AX58" s="20"/>
      <c r="AY58" s="21">
        <f t="shared" si="36"/>
        <v>1001</v>
      </c>
      <c r="AZ58" s="19"/>
      <c r="BA58" s="20"/>
      <c r="BB58" s="21">
        <f t="shared" si="37"/>
        <v>1001</v>
      </c>
      <c r="BC58" s="19"/>
      <c r="BD58" s="5"/>
      <c r="BE58" s="21">
        <f t="shared" si="38"/>
        <v>1001</v>
      </c>
      <c r="BF58" s="19"/>
      <c r="BG58" s="20"/>
      <c r="BH58" s="21">
        <f t="shared" si="39"/>
        <v>1001</v>
      </c>
      <c r="BI58" s="19"/>
      <c r="BJ58" s="20"/>
      <c r="BK58" s="21">
        <f t="shared" si="40"/>
        <v>1001</v>
      </c>
      <c r="BL58" s="19"/>
      <c r="BM58" s="20"/>
      <c r="BN58" s="21">
        <f t="shared" si="41"/>
        <v>1001</v>
      </c>
      <c r="BO58" s="19"/>
      <c r="BP58" s="20"/>
      <c r="BQ58" s="21">
        <f t="shared" si="42"/>
        <v>1001</v>
      </c>
    </row>
    <row r="59" spans="1:69" ht="16.5" thickBot="1" x14ac:dyDescent="0.3">
      <c r="A59" s="24">
        <v>55</v>
      </c>
      <c r="B59" s="25" cm="1">
        <f t="array" ref="B59">SUMPRODUCT(SMALL((I59,L59,O59,R59,U59,X59,AA59,AD59,AG59,AJ59,AM59,AP59,AS59,AV59,AY59,BB59,BE59,BH59,BK59,BN59,BQ59),ROW($1:$6)))</f>
        <v>5774.2307692307695</v>
      </c>
      <c r="C59" s="6">
        <f t="shared" si="29"/>
        <v>20789.23076923077</v>
      </c>
      <c r="D59" s="27" t="s">
        <v>109</v>
      </c>
      <c r="E59" s="30" t="s">
        <v>2</v>
      </c>
      <c r="F59" s="51" t="s">
        <v>23</v>
      </c>
      <c r="G59" s="3"/>
      <c r="H59" s="5"/>
      <c r="I59" s="11">
        <f t="shared" si="49"/>
        <v>1001</v>
      </c>
      <c r="J59" s="3"/>
      <c r="K59" s="5"/>
      <c r="L59" s="11">
        <f t="shared" si="30"/>
        <v>1001</v>
      </c>
      <c r="M59" s="3"/>
      <c r="N59" s="5"/>
      <c r="O59" s="11">
        <f t="shared" si="31"/>
        <v>1001</v>
      </c>
      <c r="P59" s="3"/>
      <c r="Q59" s="5">
        <v>20</v>
      </c>
      <c r="R59" s="11">
        <f t="shared" si="48"/>
        <v>769.23076923076928</v>
      </c>
      <c r="S59" s="3"/>
      <c r="T59" s="5"/>
      <c r="U59" s="11">
        <f t="shared" si="45"/>
        <v>1001</v>
      </c>
      <c r="V59" s="3"/>
      <c r="W59" s="5"/>
      <c r="X59" s="11">
        <f t="shared" si="47"/>
        <v>1001</v>
      </c>
      <c r="Y59" s="3"/>
      <c r="Z59" s="5"/>
      <c r="AA59" s="11">
        <f t="shared" si="32"/>
        <v>1001</v>
      </c>
      <c r="AB59" s="3"/>
      <c r="AC59" s="5"/>
      <c r="AD59" s="11">
        <f t="shared" si="46"/>
        <v>1001</v>
      </c>
      <c r="AE59" s="3"/>
      <c r="AF59" s="5"/>
      <c r="AG59" s="11">
        <f t="shared" si="33"/>
        <v>1001</v>
      </c>
      <c r="AH59" s="3"/>
      <c r="AI59" s="5"/>
      <c r="AJ59" s="11">
        <f t="shared" si="50"/>
        <v>1001</v>
      </c>
      <c r="AK59" s="3"/>
      <c r="AL59" s="5"/>
      <c r="AM59" s="11">
        <f t="shared" si="44"/>
        <v>1001</v>
      </c>
      <c r="AN59" s="3"/>
      <c r="AO59" s="5"/>
      <c r="AP59" s="11">
        <f t="shared" si="34"/>
        <v>1001</v>
      </c>
      <c r="AQ59" s="3"/>
      <c r="AR59" s="5"/>
      <c r="AS59" s="11">
        <f t="shared" si="35"/>
        <v>1001</v>
      </c>
      <c r="AT59" s="3"/>
      <c r="AU59" s="20"/>
      <c r="AV59" s="11">
        <f t="shared" si="28"/>
        <v>1001</v>
      </c>
      <c r="AW59" s="3"/>
      <c r="AX59" s="5"/>
      <c r="AY59" s="11">
        <f t="shared" si="36"/>
        <v>1001</v>
      </c>
      <c r="AZ59" s="3"/>
      <c r="BA59" s="5"/>
      <c r="BB59" s="11">
        <f t="shared" si="37"/>
        <v>1001</v>
      </c>
      <c r="BC59" s="3"/>
      <c r="BD59" s="5"/>
      <c r="BE59" s="11">
        <f t="shared" si="38"/>
        <v>1001</v>
      </c>
      <c r="BF59" s="3"/>
      <c r="BG59" s="5"/>
      <c r="BH59" s="11">
        <f t="shared" si="39"/>
        <v>1001</v>
      </c>
      <c r="BI59" s="3"/>
      <c r="BJ59" s="5"/>
      <c r="BK59" s="11">
        <f t="shared" si="40"/>
        <v>1001</v>
      </c>
      <c r="BL59" s="3"/>
      <c r="BM59" s="5"/>
      <c r="BN59" s="11">
        <f t="shared" si="41"/>
        <v>1001</v>
      </c>
      <c r="BO59" s="3"/>
      <c r="BP59" s="5"/>
      <c r="BQ59" s="11">
        <f t="shared" si="42"/>
        <v>1001</v>
      </c>
    </row>
    <row r="60" spans="1:69" ht="16.5" thickBot="1" x14ac:dyDescent="0.3">
      <c r="A60" s="24">
        <v>56</v>
      </c>
      <c r="B60" s="25" cm="1">
        <f t="array" ref="B60">SUMPRODUCT(SMALL((I60,L60,O60,R60,U60,X60,AA60,AD60,AG60,AJ60,AM60,AP60,AS60,AV60,AY60,BB60,BE60,BH60,BK60,BN60,BQ60),ROW($1:$6)))</f>
        <v>5779.1935483870966</v>
      </c>
      <c r="C60" s="6">
        <f t="shared" si="29"/>
        <v>20794.193548387098</v>
      </c>
      <c r="D60" s="27" t="s">
        <v>75</v>
      </c>
      <c r="E60" s="30" t="s">
        <v>92</v>
      </c>
      <c r="F60" s="51" t="s">
        <v>74</v>
      </c>
      <c r="G60" s="3"/>
      <c r="H60" s="5"/>
      <c r="I60" s="21">
        <f t="shared" si="49"/>
        <v>1001</v>
      </c>
      <c r="J60" s="3"/>
      <c r="K60" s="5"/>
      <c r="L60" s="21">
        <f t="shared" si="30"/>
        <v>1001</v>
      </c>
      <c r="M60" s="3"/>
      <c r="N60" s="5"/>
      <c r="O60" s="21">
        <f t="shared" si="31"/>
        <v>1001</v>
      </c>
      <c r="P60" s="19"/>
      <c r="Q60" s="20"/>
      <c r="R60" s="21">
        <f t="shared" si="48"/>
        <v>1001</v>
      </c>
      <c r="S60" s="19"/>
      <c r="T60" s="20"/>
      <c r="U60" s="21">
        <f t="shared" si="45"/>
        <v>1001</v>
      </c>
      <c r="V60" s="19"/>
      <c r="W60" s="20">
        <v>24</v>
      </c>
      <c r="X60" s="21">
        <f t="shared" si="47"/>
        <v>774.19354838709683</v>
      </c>
      <c r="Y60" s="19"/>
      <c r="Z60" s="20"/>
      <c r="AA60" s="21">
        <f t="shared" si="32"/>
        <v>1001</v>
      </c>
      <c r="AB60" s="3"/>
      <c r="AC60" s="5"/>
      <c r="AD60" s="21">
        <f t="shared" si="46"/>
        <v>1001</v>
      </c>
      <c r="AE60" s="19"/>
      <c r="AF60" s="20"/>
      <c r="AG60" s="21">
        <f t="shared" si="33"/>
        <v>1001</v>
      </c>
      <c r="AH60" s="19"/>
      <c r="AI60" s="20"/>
      <c r="AJ60" s="21">
        <f t="shared" si="50"/>
        <v>1001</v>
      </c>
      <c r="AK60" s="19"/>
      <c r="AL60" s="20"/>
      <c r="AM60" s="11">
        <f t="shared" si="44"/>
        <v>1001</v>
      </c>
      <c r="AN60" s="19"/>
      <c r="AO60" s="5"/>
      <c r="AP60" s="21">
        <f t="shared" si="34"/>
        <v>1001</v>
      </c>
      <c r="AQ60" s="19"/>
      <c r="AR60" s="5"/>
      <c r="AS60" s="21">
        <f t="shared" si="35"/>
        <v>1001</v>
      </c>
      <c r="AT60" s="19"/>
      <c r="AU60" s="20"/>
      <c r="AV60" s="21">
        <f t="shared" si="28"/>
        <v>1001</v>
      </c>
      <c r="AW60" s="19"/>
      <c r="AX60" s="20"/>
      <c r="AY60" s="21">
        <f t="shared" si="36"/>
        <v>1001</v>
      </c>
      <c r="AZ60" s="19"/>
      <c r="BA60" s="20"/>
      <c r="BB60" s="21">
        <f t="shared" si="37"/>
        <v>1001</v>
      </c>
      <c r="BC60" s="19"/>
      <c r="BD60" s="5"/>
      <c r="BE60" s="21">
        <f t="shared" si="38"/>
        <v>1001</v>
      </c>
      <c r="BF60" s="19"/>
      <c r="BG60" s="20"/>
      <c r="BH60" s="21">
        <f t="shared" si="39"/>
        <v>1001</v>
      </c>
      <c r="BI60" s="19"/>
      <c r="BJ60" s="20"/>
      <c r="BK60" s="21">
        <f t="shared" si="40"/>
        <v>1001</v>
      </c>
      <c r="BL60" s="19"/>
      <c r="BM60" s="20"/>
      <c r="BN60" s="21">
        <f t="shared" si="41"/>
        <v>1001</v>
      </c>
      <c r="BO60" s="19"/>
      <c r="BP60" s="20"/>
      <c r="BQ60" s="21">
        <f t="shared" si="42"/>
        <v>1001</v>
      </c>
    </row>
    <row r="61" spans="1:69" ht="16.5" thickBot="1" x14ac:dyDescent="0.3">
      <c r="A61" s="24">
        <v>57</v>
      </c>
      <c r="B61" s="25" cm="1">
        <f t="array" ref="B61">SUMPRODUCT(SMALL((I61,L61,O61,R61,U61,X61,AA61,AD61,AG61,AJ61,AM61,AP61,AS61,AV61,AY61,BB61,BE61,BH61,BK61,BN61,BQ61),ROW($1:$6)))</f>
        <v>5799.1176470588234</v>
      </c>
      <c r="C61" s="6">
        <f t="shared" si="29"/>
        <v>20814.117647058825</v>
      </c>
      <c r="D61" s="27" t="s">
        <v>261</v>
      </c>
      <c r="E61" s="30" t="s">
        <v>262</v>
      </c>
      <c r="F61" s="51" t="s">
        <v>69</v>
      </c>
      <c r="G61" s="3"/>
      <c r="H61" s="5">
        <v>27</v>
      </c>
      <c r="I61" s="11">
        <f t="shared" si="49"/>
        <v>794.11764705882354</v>
      </c>
      <c r="J61" s="3"/>
      <c r="K61" s="5"/>
      <c r="L61" s="11">
        <f t="shared" si="30"/>
        <v>1001</v>
      </c>
      <c r="M61" s="3"/>
      <c r="N61" s="5"/>
      <c r="O61" s="11">
        <f t="shared" si="31"/>
        <v>1001</v>
      </c>
      <c r="P61" s="3"/>
      <c r="Q61" s="5"/>
      <c r="R61" s="11">
        <f t="shared" si="48"/>
        <v>1001</v>
      </c>
      <c r="S61" s="3"/>
      <c r="T61" s="5"/>
      <c r="U61" s="11">
        <f t="shared" si="45"/>
        <v>1001</v>
      </c>
      <c r="V61" s="3"/>
      <c r="W61" s="5"/>
      <c r="X61" s="11">
        <f t="shared" si="47"/>
        <v>1001</v>
      </c>
      <c r="Y61" s="3"/>
      <c r="Z61" s="5"/>
      <c r="AA61" s="11">
        <f t="shared" si="32"/>
        <v>1001</v>
      </c>
      <c r="AB61" s="3"/>
      <c r="AC61" s="5"/>
      <c r="AD61" s="11">
        <f t="shared" si="46"/>
        <v>1001</v>
      </c>
      <c r="AE61" s="3"/>
      <c r="AF61" s="5"/>
      <c r="AG61" s="11">
        <f t="shared" si="33"/>
        <v>1001</v>
      </c>
      <c r="AH61" s="3"/>
      <c r="AI61" s="5"/>
      <c r="AJ61" s="11">
        <f t="shared" si="50"/>
        <v>1001</v>
      </c>
      <c r="AK61" s="3"/>
      <c r="AL61" s="5"/>
      <c r="AM61" s="11">
        <f t="shared" si="44"/>
        <v>1001</v>
      </c>
      <c r="AN61" s="3"/>
      <c r="AO61" s="5"/>
      <c r="AP61" s="11">
        <f t="shared" si="34"/>
        <v>1001</v>
      </c>
      <c r="AQ61" s="3"/>
      <c r="AR61" s="5"/>
      <c r="AS61" s="11">
        <f t="shared" si="35"/>
        <v>1001</v>
      </c>
      <c r="AT61" s="3"/>
      <c r="AU61" s="20"/>
      <c r="AV61" s="11">
        <f t="shared" si="28"/>
        <v>1001</v>
      </c>
      <c r="AW61" s="3"/>
      <c r="AX61" s="5"/>
      <c r="AY61" s="11">
        <f t="shared" si="36"/>
        <v>1001</v>
      </c>
      <c r="AZ61" s="3"/>
      <c r="BA61" s="5"/>
      <c r="BB61" s="11">
        <f t="shared" si="37"/>
        <v>1001</v>
      </c>
      <c r="BC61" s="3"/>
      <c r="BD61" s="5"/>
      <c r="BE61" s="11">
        <f t="shared" si="38"/>
        <v>1001</v>
      </c>
      <c r="BF61" s="3"/>
      <c r="BG61" s="5"/>
      <c r="BH61" s="11">
        <f t="shared" si="39"/>
        <v>1001</v>
      </c>
      <c r="BI61" s="3"/>
      <c r="BJ61" s="5"/>
      <c r="BK61" s="11">
        <f t="shared" si="40"/>
        <v>1001</v>
      </c>
      <c r="BL61" s="3"/>
      <c r="BM61" s="5"/>
      <c r="BN61" s="11">
        <f t="shared" si="41"/>
        <v>1001</v>
      </c>
      <c r="BO61" s="3"/>
      <c r="BP61" s="5"/>
      <c r="BQ61" s="11">
        <f t="shared" si="42"/>
        <v>1001</v>
      </c>
    </row>
    <row r="62" spans="1:69" ht="16.5" thickBot="1" x14ac:dyDescent="0.3">
      <c r="A62" s="24">
        <v>58</v>
      </c>
      <c r="B62" s="25" cm="1">
        <f t="array" ref="B62">SUMPRODUCT(SMALL((I62,L62,O62,R62,U62,X62,AA62,AD62,AG62,AJ62,AM62,AP62,AS62,AV62,AY62,BB62,BE62,BH62,BK62,BN62,BQ62),ROW($1:$6)))</f>
        <v>5843.7096774193551</v>
      </c>
      <c r="C62" s="6">
        <f t="shared" si="29"/>
        <v>20858.709677419356</v>
      </c>
      <c r="D62" s="27" t="s">
        <v>56</v>
      </c>
      <c r="E62" s="30" t="s">
        <v>57</v>
      </c>
      <c r="F62" s="51" t="s">
        <v>37</v>
      </c>
      <c r="G62" s="3"/>
      <c r="H62" s="5"/>
      <c r="I62" s="11">
        <f t="shared" si="49"/>
        <v>1001</v>
      </c>
      <c r="J62" s="3"/>
      <c r="K62" s="5"/>
      <c r="L62" s="11">
        <f t="shared" si="30"/>
        <v>1001</v>
      </c>
      <c r="M62" s="3"/>
      <c r="N62" s="5"/>
      <c r="O62" s="11">
        <f t="shared" si="31"/>
        <v>1001</v>
      </c>
      <c r="P62" s="3"/>
      <c r="Q62" s="5"/>
      <c r="R62" s="11">
        <f t="shared" si="48"/>
        <v>1001</v>
      </c>
      <c r="S62" s="3"/>
      <c r="T62" s="5"/>
      <c r="U62" s="11">
        <f t="shared" si="45"/>
        <v>1001</v>
      </c>
      <c r="V62" s="3"/>
      <c r="W62" s="5"/>
      <c r="X62" s="11">
        <f t="shared" si="47"/>
        <v>1001</v>
      </c>
      <c r="Y62" s="3"/>
      <c r="Z62" s="5"/>
      <c r="AA62" s="11">
        <f t="shared" si="32"/>
        <v>1001</v>
      </c>
      <c r="AB62" s="3"/>
      <c r="AC62" s="5">
        <v>26</v>
      </c>
      <c r="AD62" s="11">
        <f t="shared" si="46"/>
        <v>838.70967741935488</v>
      </c>
      <c r="AE62" s="3"/>
      <c r="AF62" s="5"/>
      <c r="AG62" s="11">
        <f t="shared" si="33"/>
        <v>1001</v>
      </c>
      <c r="AH62" s="3"/>
      <c r="AI62" s="5"/>
      <c r="AJ62" s="11">
        <f t="shared" si="50"/>
        <v>1001</v>
      </c>
      <c r="AK62" s="3"/>
      <c r="AL62" s="5"/>
      <c r="AM62" s="11">
        <f t="shared" si="44"/>
        <v>1001</v>
      </c>
      <c r="AN62" s="3"/>
      <c r="AO62" s="5"/>
      <c r="AP62" s="11">
        <f t="shared" si="34"/>
        <v>1001</v>
      </c>
      <c r="AQ62" s="3"/>
      <c r="AR62" s="5"/>
      <c r="AS62" s="11">
        <f t="shared" si="35"/>
        <v>1001</v>
      </c>
      <c r="AT62" s="3"/>
      <c r="AU62" s="20"/>
      <c r="AV62" s="11">
        <f t="shared" si="28"/>
        <v>1001</v>
      </c>
      <c r="AW62" s="3"/>
      <c r="AX62" s="5"/>
      <c r="AY62" s="11">
        <f t="shared" si="36"/>
        <v>1001</v>
      </c>
      <c r="AZ62" s="3"/>
      <c r="BA62" s="5"/>
      <c r="BB62" s="11">
        <f t="shared" si="37"/>
        <v>1001</v>
      </c>
      <c r="BC62" s="3"/>
      <c r="BD62" s="5"/>
      <c r="BE62" s="11">
        <f t="shared" si="38"/>
        <v>1001</v>
      </c>
      <c r="BF62" s="3"/>
      <c r="BG62" s="5"/>
      <c r="BH62" s="11">
        <f t="shared" si="39"/>
        <v>1001</v>
      </c>
      <c r="BI62" s="3"/>
      <c r="BJ62" s="5"/>
      <c r="BK62" s="11">
        <f t="shared" si="40"/>
        <v>1001</v>
      </c>
      <c r="BL62" s="3"/>
      <c r="BM62" s="5"/>
      <c r="BN62" s="11">
        <f t="shared" si="41"/>
        <v>1001</v>
      </c>
      <c r="BO62" s="3"/>
      <c r="BP62" s="5"/>
      <c r="BQ62" s="11">
        <f t="shared" si="42"/>
        <v>1001</v>
      </c>
    </row>
    <row r="63" spans="1:69" ht="16.5" thickBot="1" x14ac:dyDescent="0.3">
      <c r="A63" s="24">
        <v>59</v>
      </c>
      <c r="B63" s="25" cm="1">
        <f t="array" ref="B63">SUMPRODUCT(SMALL((I63,L63,O63,R63,U63,X63,AA63,AD63,AG63,AJ63,AM63,AP63,AS63,AV63,AY63,BB63,BE63,BH63,BK63,BN63,BQ63),ROW($1:$6)))</f>
        <v>5880</v>
      </c>
      <c r="C63" s="6">
        <f t="shared" si="29"/>
        <v>20895</v>
      </c>
      <c r="D63" s="27" t="s">
        <v>27</v>
      </c>
      <c r="E63" s="30" t="s">
        <v>13</v>
      </c>
      <c r="F63" s="51" t="s">
        <v>30</v>
      </c>
      <c r="G63" s="3"/>
      <c r="H63" s="5"/>
      <c r="I63" s="11">
        <f t="shared" si="49"/>
        <v>1001</v>
      </c>
      <c r="J63" s="3"/>
      <c r="K63" s="5"/>
      <c r="L63" s="11">
        <f t="shared" si="30"/>
        <v>1001</v>
      </c>
      <c r="M63" s="3"/>
      <c r="N63" s="5"/>
      <c r="O63" s="11">
        <f t="shared" si="31"/>
        <v>1001</v>
      </c>
      <c r="P63" s="3"/>
      <c r="Q63" s="5"/>
      <c r="R63" s="11">
        <f t="shared" si="48"/>
        <v>1001</v>
      </c>
      <c r="S63" s="3"/>
      <c r="T63" s="5">
        <v>35</v>
      </c>
      <c r="U63" s="11">
        <f t="shared" si="45"/>
        <v>875</v>
      </c>
      <c r="V63" s="3"/>
      <c r="W63" s="5"/>
      <c r="X63" s="11">
        <f t="shared" si="47"/>
        <v>1001</v>
      </c>
      <c r="Y63" s="3"/>
      <c r="Z63" s="5"/>
      <c r="AA63" s="11">
        <f t="shared" si="32"/>
        <v>1001</v>
      </c>
      <c r="AB63" s="3"/>
      <c r="AC63" s="5"/>
      <c r="AD63" s="11">
        <f t="shared" si="46"/>
        <v>1001</v>
      </c>
      <c r="AE63" s="3"/>
      <c r="AF63" s="5"/>
      <c r="AG63" s="11">
        <f t="shared" si="33"/>
        <v>1001</v>
      </c>
      <c r="AH63" s="3"/>
      <c r="AI63" s="5"/>
      <c r="AJ63" s="11">
        <f t="shared" si="50"/>
        <v>1001</v>
      </c>
      <c r="AK63" s="3"/>
      <c r="AL63" s="5"/>
      <c r="AM63" s="11">
        <f t="shared" si="44"/>
        <v>1001</v>
      </c>
      <c r="AN63" s="3"/>
      <c r="AO63" s="5"/>
      <c r="AP63" s="11">
        <f t="shared" si="34"/>
        <v>1001</v>
      </c>
      <c r="AQ63" s="3"/>
      <c r="AR63" s="5"/>
      <c r="AS63" s="11">
        <f t="shared" si="35"/>
        <v>1001</v>
      </c>
      <c r="AT63" s="3"/>
      <c r="AU63" s="20"/>
      <c r="AV63" s="11">
        <f t="shared" si="28"/>
        <v>1001</v>
      </c>
      <c r="AW63" s="3"/>
      <c r="AX63" s="5"/>
      <c r="AY63" s="11">
        <f t="shared" si="36"/>
        <v>1001</v>
      </c>
      <c r="AZ63" s="3"/>
      <c r="BA63" s="5"/>
      <c r="BB63" s="11">
        <f t="shared" si="37"/>
        <v>1001</v>
      </c>
      <c r="BC63" s="3"/>
      <c r="BD63" s="5"/>
      <c r="BE63" s="11">
        <f t="shared" si="38"/>
        <v>1001</v>
      </c>
      <c r="BF63" s="3"/>
      <c r="BG63" s="5"/>
      <c r="BH63" s="11">
        <f t="shared" si="39"/>
        <v>1001</v>
      </c>
      <c r="BI63" s="3"/>
      <c r="BJ63" s="5"/>
      <c r="BK63" s="11">
        <f t="shared" si="40"/>
        <v>1001</v>
      </c>
      <c r="BL63" s="3"/>
      <c r="BM63" s="5"/>
      <c r="BN63" s="11">
        <f t="shared" si="41"/>
        <v>1001</v>
      </c>
      <c r="BO63" s="3"/>
      <c r="BP63" s="5"/>
      <c r="BQ63" s="11">
        <f t="shared" si="42"/>
        <v>1001</v>
      </c>
    </row>
    <row r="64" spans="1:69" ht="16.5" thickBot="1" x14ac:dyDescent="0.3">
      <c r="A64" s="24">
        <v>60</v>
      </c>
      <c r="B64" s="25" cm="1">
        <f t="array" ref="B64">SUMPRODUCT(SMALL((I64,L64,O64,R64,U64,X64,AA64,AD64,AG64,AJ64,AM64,AP64,AS64,AV64,AY64,BB64,BE64,BH64,BK64,BN64,BQ64),ROW($1:$6)))</f>
        <v>5905</v>
      </c>
      <c r="C64" s="6">
        <f t="shared" si="29"/>
        <v>20920</v>
      </c>
      <c r="D64" s="27" t="s">
        <v>121</v>
      </c>
      <c r="E64" s="30" t="s">
        <v>73</v>
      </c>
      <c r="F64" s="51" t="s">
        <v>25</v>
      </c>
      <c r="G64" s="3"/>
      <c r="H64" s="5"/>
      <c r="I64" s="11">
        <f t="shared" si="49"/>
        <v>1001</v>
      </c>
      <c r="J64" s="3"/>
      <c r="K64" s="5"/>
      <c r="L64" s="11">
        <f t="shared" si="30"/>
        <v>1001</v>
      </c>
      <c r="M64" s="3"/>
      <c r="N64" s="5"/>
      <c r="O64" s="11">
        <f t="shared" si="31"/>
        <v>1001</v>
      </c>
      <c r="P64" s="3"/>
      <c r="Q64" s="5"/>
      <c r="R64" s="11">
        <f t="shared" si="48"/>
        <v>1001</v>
      </c>
      <c r="S64" s="3"/>
      <c r="T64" s="5">
        <v>36</v>
      </c>
      <c r="U64" s="11">
        <f t="shared" si="45"/>
        <v>900</v>
      </c>
      <c r="V64" s="3"/>
      <c r="W64" s="5"/>
      <c r="X64" s="11">
        <f t="shared" si="47"/>
        <v>1001</v>
      </c>
      <c r="Y64" s="3"/>
      <c r="Z64" s="5"/>
      <c r="AA64" s="11">
        <f t="shared" si="32"/>
        <v>1001</v>
      </c>
      <c r="AB64" s="3"/>
      <c r="AC64" s="5"/>
      <c r="AD64" s="11">
        <f t="shared" si="46"/>
        <v>1001</v>
      </c>
      <c r="AE64" s="3"/>
      <c r="AF64" s="5"/>
      <c r="AG64" s="11">
        <f t="shared" si="33"/>
        <v>1001</v>
      </c>
      <c r="AH64" s="3"/>
      <c r="AI64" s="5"/>
      <c r="AJ64" s="11">
        <f t="shared" si="50"/>
        <v>1001</v>
      </c>
      <c r="AK64" s="3"/>
      <c r="AL64" s="5"/>
      <c r="AM64" s="11">
        <f t="shared" si="44"/>
        <v>1001</v>
      </c>
      <c r="AN64" s="3"/>
      <c r="AO64" s="5"/>
      <c r="AP64" s="11">
        <f t="shared" si="34"/>
        <v>1001</v>
      </c>
      <c r="AQ64" s="3"/>
      <c r="AR64" s="5"/>
      <c r="AS64" s="11">
        <f t="shared" si="35"/>
        <v>1001</v>
      </c>
      <c r="AT64" s="3"/>
      <c r="AU64" s="20"/>
      <c r="AV64" s="11">
        <f t="shared" si="28"/>
        <v>1001</v>
      </c>
      <c r="AW64" s="3"/>
      <c r="AX64" s="5"/>
      <c r="AY64" s="11">
        <f t="shared" si="36"/>
        <v>1001</v>
      </c>
      <c r="AZ64" s="3"/>
      <c r="BA64" s="5"/>
      <c r="BB64" s="11">
        <f t="shared" si="37"/>
        <v>1001</v>
      </c>
      <c r="BC64" s="3"/>
      <c r="BD64" s="5"/>
      <c r="BE64" s="11">
        <f t="shared" si="38"/>
        <v>1001</v>
      </c>
      <c r="BF64" s="3"/>
      <c r="BG64" s="5"/>
      <c r="BH64" s="11">
        <f t="shared" si="39"/>
        <v>1001</v>
      </c>
      <c r="BI64" s="3"/>
      <c r="BJ64" s="5"/>
      <c r="BK64" s="11">
        <f t="shared" si="40"/>
        <v>1001</v>
      </c>
      <c r="BL64" s="3"/>
      <c r="BM64" s="5"/>
      <c r="BN64" s="11">
        <f t="shared" si="41"/>
        <v>1001</v>
      </c>
      <c r="BO64" s="3"/>
      <c r="BP64" s="5"/>
      <c r="BQ64" s="11">
        <f t="shared" si="42"/>
        <v>1001</v>
      </c>
    </row>
    <row r="65" spans="1:69" ht="16.5" thickBot="1" x14ac:dyDescent="0.3">
      <c r="A65" s="24">
        <v>61</v>
      </c>
      <c r="B65" s="25" cm="1">
        <f t="array" ref="B65">SUMPRODUCT(SMALL((I65,L65,O65,R65,U65,X65,AA65,AD65,AG65,AJ65,AM65,AP65,AS65,AV65,AY65,BB65,BE65,BH65,BK65,BN65,BQ65),ROW($1:$6)))</f>
        <v>5979.3589743589746</v>
      </c>
      <c r="C65" s="6">
        <f t="shared" si="29"/>
        <v>20994.358974358976</v>
      </c>
      <c r="D65" s="27" t="s">
        <v>192</v>
      </c>
      <c r="E65" s="30" t="s">
        <v>285</v>
      </c>
      <c r="F65" s="51" t="s">
        <v>30</v>
      </c>
      <c r="G65" s="3"/>
      <c r="H65" s="5"/>
      <c r="I65" s="11">
        <f t="shared" si="49"/>
        <v>1001</v>
      </c>
      <c r="J65" s="3"/>
      <c r="K65" s="5"/>
      <c r="L65" s="11">
        <f t="shared" si="30"/>
        <v>1001</v>
      </c>
      <c r="M65" s="3"/>
      <c r="N65" s="5">
        <v>38</v>
      </c>
      <c r="O65" s="11">
        <f t="shared" si="31"/>
        <v>974.35897435897436</v>
      </c>
      <c r="P65" s="3"/>
      <c r="Q65" s="5"/>
      <c r="R65" s="11">
        <f t="shared" si="48"/>
        <v>1001</v>
      </c>
      <c r="S65" s="3"/>
      <c r="T65" s="5"/>
      <c r="U65" s="11">
        <f t="shared" si="45"/>
        <v>1001</v>
      </c>
      <c r="V65" s="3"/>
      <c r="W65" s="5"/>
      <c r="X65" s="11">
        <f t="shared" si="47"/>
        <v>1001</v>
      </c>
      <c r="Y65" s="3"/>
      <c r="Z65" s="5"/>
      <c r="AA65" s="11">
        <f t="shared" si="32"/>
        <v>1001</v>
      </c>
      <c r="AB65" s="3"/>
      <c r="AC65" s="5"/>
      <c r="AD65" s="11">
        <f t="shared" si="46"/>
        <v>1001</v>
      </c>
      <c r="AE65" s="3"/>
      <c r="AF65" s="5"/>
      <c r="AG65" s="11">
        <f t="shared" si="33"/>
        <v>1001</v>
      </c>
      <c r="AH65" s="3"/>
      <c r="AI65" s="5"/>
      <c r="AJ65" s="11">
        <f t="shared" si="50"/>
        <v>1001</v>
      </c>
      <c r="AK65" s="3"/>
      <c r="AL65" s="5"/>
      <c r="AM65" s="11">
        <f t="shared" si="44"/>
        <v>1001</v>
      </c>
      <c r="AN65" s="3"/>
      <c r="AO65" s="5"/>
      <c r="AP65" s="11">
        <f t="shared" si="34"/>
        <v>1001</v>
      </c>
      <c r="AQ65" s="3"/>
      <c r="AR65" s="5"/>
      <c r="AS65" s="11">
        <f t="shared" si="35"/>
        <v>1001</v>
      </c>
      <c r="AT65" s="3"/>
      <c r="AU65" s="20"/>
      <c r="AV65" s="11">
        <f t="shared" si="28"/>
        <v>1001</v>
      </c>
      <c r="AW65" s="3"/>
      <c r="AX65" s="5"/>
      <c r="AY65" s="11">
        <f t="shared" si="36"/>
        <v>1001</v>
      </c>
      <c r="AZ65" s="3"/>
      <c r="BA65" s="5"/>
      <c r="BB65" s="11">
        <f t="shared" si="37"/>
        <v>1001</v>
      </c>
      <c r="BC65" s="3"/>
      <c r="BD65" s="5"/>
      <c r="BE65" s="11">
        <f t="shared" si="38"/>
        <v>1001</v>
      </c>
      <c r="BF65" s="3"/>
      <c r="BG65" s="5"/>
      <c r="BH65" s="11">
        <f t="shared" si="39"/>
        <v>1001</v>
      </c>
      <c r="BI65" s="3"/>
      <c r="BJ65" s="5"/>
      <c r="BK65" s="11">
        <f t="shared" si="40"/>
        <v>1001</v>
      </c>
      <c r="BL65" s="3"/>
      <c r="BM65" s="5"/>
      <c r="BN65" s="11">
        <f t="shared" si="41"/>
        <v>1001</v>
      </c>
      <c r="BO65" s="3"/>
      <c r="BP65" s="5"/>
      <c r="BQ65" s="11">
        <f t="shared" si="42"/>
        <v>1001</v>
      </c>
    </row>
    <row r="66" spans="1:69" ht="16.5" thickBot="1" x14ac:dyDescent="0.3">
      <c r="A66" s="24">
        <v>62</v>
      </c>
      <c r="B66" s="25" cm="1">
        <f t="array" ref="B66">SUMPRODUCT(SMALL((I66,L66,O66,R66,U66,X66,AA66,AD66,AG66,AJ66,AM66,AP66,AS66,AV66,AY66,BB66,BE66,BH66,BK66,BN66,BQ66),ROW($1:$6)))</f>
        <v>6006</v>
      </c>
      <c r="C66" s="6">
        <f t="shared" si="29"/>
        <v>21021</v>
      </c>
      <c r="D66" s="27" t="s">
        <v>163</v>
      </c>
      <c r="E66" s="30" t="s">
        <v>63</v>
      </c>
      <c r="F66" s="51" t="s">
        <v>8</v>
      </c>
      <c r="G66" s="3"/>
      <c r="H66" s="5"/>
      <c r="I66" s="11">
        <f t="shared" si="49"/>
        <v>1001</v>
      </c>
      <c r="J66" s="3"/>
      <c r="K66" s="5"/>
      <c r="L66" s="11">
        <f t="shared" si="30"/>
        <v>1001</v>
      </c>
      <c r="M66" s="3"/>
      <c r="N66" s="5"/>
      <c r="O66" s="11">
        <f t="shared" si="31"/>
        <v>1001</v>
      </c>
      <c r="P66" s="3"/>
      <c r="Q66" s="5"/>
      <c r="R66" s="11">
        <f t="shared" si="48"/>
        <v>1001</v>
      </c>
      <c r="S66" s="3"/>
      <c r="T66" s="5"/>
      <c r="U66" s="11">
        <f t="shared" si="45"/>
        <v>1001</v>
      </c>
      <c r="V66" s="3"/>
      <c r="W66" s="5"/>
      <c r="X66" s="11">
        <f t="shared" si="47"/>
        <v>1001</v>
      </c>
      <c r="Y66" s="3"/>
      <c r="Z66" s="5"/>
      <c r="AA66" s="11">
        <f t="shared" si="32"/>
        <v>1001</v>
      </c>
      <c r="AB66" s="3"/>
      <c r="AC66" s="5"/>
      <c r="AD66" s="11">
        <f t="shared" si="46"/>
        <v>1001</v>
      </c>
      <c r="AE66" s="3"/>
      <c r="AF66" s="5"/>
      <c r="AG66" s="11">
        <f t="shared" si="33"/>
        <v>1001</v>
      </c>
      <c r="AH66" s="3"/>
      <c r="AI66" s="5"/>
      <c r="AJ66" s="11">
        <f t="shared" si="50"/>
        <v>1001</v>
      </c>
      <c r="AK66" s="3"/>
      <c r="AL66" s="5"/>
      <c r="AM66" s="11">
        <f t="shared" si="44"/>
        <v>1001</v>
      </c>
      <c r="AN66" s="3"/>
      <c r="AO66" s="5"/>
      <c r="AP66" s="11">
        <f t="shared" si="34"/>
        <v>1001</v>
      </c>
      <c r="AQ66" s="3"/>
      <c r="AR66" s="5"/>
      <c r="AS66" s="11">
        <f t="shared" si="35"/>
        <v>1001</v>
      </c>
      <c r="AT66" s="3"/>
      <c r="AU66" s="20"/>
      <c r="AV66" s="11">
        <f t="shared" si="28"/>
        <v>1001</v>
      </c>
      <c r="AW66" s="3"/>
      <c r="AX66" s="5"/>
      <c r="AY66" s="11">
        <f t="shared" si="36"/>
        <v>1001</v>
      </c>
      <c r="AZ66" s="3"/>
      <c r="BA66" s="5"/>
      <c r="BB66" s="11">
        <f t="shared" si="37"/>
        <v>1001</v>
      </c>
      <c r="BC66" s="3"/>
      <c r="BD66" s="5"/>
      <c r="BE66" s="11">
        <f t="shared" si="38"/>
        <v>1001</v>
      </c>
      <c r="BF66" s="3"/>
      <c r="BG66" s="5"/>
      <c r="BH66" s="11">
        <f t="shared" si="39"/>
        <v>1001</v>
      </c>
      <c r="BI66" s="3"/>
      <c r="BJ66" s="5"/>
      <c r="BK66" s="11">
        <f t="shared" si="40"/>
        <v>1001</v>
      </c>
      <c r="BL66" s="3"/>
      <c r="BM66" s="5"/>
      <c r="BN66" s="11">
        <f t="shared" si="41"/>
        <v>1001</v>
      </c>
      <c r="BO66" s="3"/>
      <c r="BP66" s="5"/>
      <c r="BQ66" s="11">
        <f t="shared" si="42"/>
        <v>1001</v>
      </c>
    </row>
    <row r="67" spans="1:69" ht="16.5" thickBot="1" x14ac:dyDescent="0.3">
      <c r="A67" s="24">
        <v>63</v>
      </c>
      <c r="B67" s="25" cm="1">
        <f t="array" ref="B67">SUMPRODUCT(SMALL((I67,L67,O67,R67,U67,X67,AA67,AD67,AG67,AJ67,AM67,AP67,AS67,AV67,AY67,BB67,BE67,BH67,BK67,BN67,BQ67),ROW($1:$6)))</f>
        <v>6006</v>
      </c>
      <c r="C67" s="6">
        <f t="shared" si="29"/>
        <v>21021</v>
      </c>
      <c r="D67" s="27" t="s">
        <v>156</v>
      </c>
      <c r="E67" s="30" t="s">
        <v>15</v>
      </c>
      <c r="F67" s="51" t="s">
        <v>23</v>
      </c>
      <c r="G67" s="3"/>
      <c r="H67" s="5"/>
      <c r="I67" s="11">
        <f t="shared" si="49"/>
        <v>1001</v>
      </c>
      <c r="J67" s="3"/>
      <c r="K67" s="5"/>
      <c r="L67" s="11">
        <f t="shared" si="30"/>
        <v>1001</v>
      </c>
      <c r="M67" s="3"/>
      <c r="N67" s="5"/>
      <c r="O67" s="11">
        <f t="shared" si="31"/>
        <v>1001</v>
      </c>
      <c r="P67" s="3"/>
      <c r="Q67" s="5"/>
      <c r="R67" s="11">
        <f t="shared" si="48"/>
        <v>1001</v>
      </c>
      <c r="S67" s="3"/>
      <c r="T67" s="5"/>
      <c r="U67" s="11">
        <f t="shared" si="45"/>
        <v>1001</v>
      </c>
      <c r="V67" s="3"/>
      <c r="W67" s="5"/>
      <c r="X67" s="11">
        <f t="shared" si="47"/>
        <v>1001</v>
      </c>
      <c r="Y67" s="3"/>
      <c r="Z67" s="5"/>
      <c r="AA67" s="11">
        <f t="shared" si="32"/>
        <v>1001</v>
      </c>
      <c r="AB67" s="3"/>
      <c r="AC67" s="5"/>
      <c r="AD67" s="11">
        <f t="shared" si="46"/>
        <v>1001</v>
      </c>
      <c r="AE67" s="3"/>
      <c r="AF67" s="5"/>
      <c r="AG67" s="11">
        <f t="shared" si="33"/>
        <v>1001</v>
      </c>
      <c r="AH67" s="3"/>
      <c r="AI67" s="5"/>
      <c r="AJ67" s="11">
        <f t="shared" si="50"/>
        <v>1001</v>
      </c>
      <c r="AK67" s="3"/>
      <c r="AL67" s="5"/>
      <c r="AM67" s="11">
        <f t="shared" si="44"/>
        <v>1001</v>
      </c>
      <c r="AN67" s="3"/>
      <c r="AO67" s="5"/>
      <c r="AP67" s="11">
        <f t="shared" si="34"/>
        <v>1001</v>
      </c>
      <c r="AQ67" s="3"/>
      <c r="AR67" s="5"/>
      <c r="AS67" s="11">
        <f t="shared" si="35"/>
        <v>1001</v>
      </c>
      <c r="AT67" s="3"/>
      <c r="AU67" s="20"/>
      <c r="AV67" s="11">
        <f t="shared" si="28"/>
        <v>1001</v>
      </c>
      <c r="AW67" s="3"/>
      <c r="AX67" s="5"/>
      <c r="AY67" s="11">
        <f t="shared" si="36"/>
        <v>1001</v>
      </c>
      <c r="AZ67" s="3"/>
      <c r="BA67" s="5"/>
      <c r="BB67" s="11">
        <f t="shared" si="37"/>
        <v>1001</v>
      </c>
      <c r="BC67" s="3"/>
      <c r="BD67" s="5"/>
      <c r="BE67" s="11">
        <f t="shared" si="38"/>
        <v>1001</v>
      </c>
      <c r="BF67" s="3"/>
      <c r="BG67" s="5"/>
      <c r="BH67" s="11">
        <f t="shared" si="39"/>
        <v>1001</v>
      </c>
      <c r="BI67" s="3"/>
      <c r="BJ67" s="5"/>
      <c r="BK67" s="11">
        <f t="shared" si="40"/>
        <v>1001</v>
      </c>
      <c r="BL67" s="3"/>
      <c r="BM67" s="5"/>
      <c r="BN67" s="11">
        <f t="shared" si="41"/>
        <v>1001</v>
      </c>
      <c r="BO67" s="3"/>
      <c r="BP67" s="5"/>
      <c r="BQ67" s="11">
        <f t="shared" si="42"/>
        <v>1001</v>
      </c>
    </row>
    <row r="68" spans="1:69" ht="16.5" thickBot="1" x14ac:dyDescent="0.3">
      <c r="A68" s="24">
        <v>64</v>
      </c>
      <c r="B68" s="25" cm="1">
        <f t="array" ref="B68">SUMPRODUCT(SMALL((I68,L68,O68,R68,U68,X68,AA68,AD68,AG68,AJ68,AM68,AP68,AS68,AV68,AY68,BB68,BE68,BH68,BK68,BN68,BQ68),ROW($1:$6)))</f>
        <v>6006</v>
      </c>
      <c r="C68" s="6">
        <f t="shared" si="29"/>
        <v>21021</v>
      </c>
      <c r="D68" s="27" t="s">
        <v>163</v>
      </c>
      <c r="E68" s="30" t="s">
        <v>63</v>
      </c>
      <c r="F68" s="51" t="s">
        <v>8</v>
      </c>
      <c r="G68" s="3"/>
      <c r="H68" s="5"/>
      <c r="I68" s="11">
        <f t="shared" si="49"/>
        <v>1001</v>
      </c>
      <c r="J68" s="3"/>
      <c r="K68" s="5"/>
      <c r="L68" s="11">
        <f t="shared" si="30"/>
        <v>1001</v>
      </c>
      <c r="M68" s="3"/>
      <c r="N68" s="5"/>
      <c r="O68" s="11">
        <f t="shared" si="31"/>
        <v>1001</v>
      </c>
      <c r="P68" s="3"/>
      <c r="Q68" s="5"/>
      <c r="R68" s="11">
        <f t="shared" si="48"/>
        <v>1001</v>
      </c>
      <c r="S68" s="3"/>
      <c r="T68" s="5"/>
      <c r="U68" s="11">
        <f t="shared" si="45"/>
        <v>1001</v>
      </c>
      <c r="V68" s="3"/>
      <c r="W68" s="5"/>
      <c r="X68" s="11">
        <f t="shared" si="47"/>
        <v>1001</v>
      </c>
      <c r="Y68" s="3"/>
      <c r="Z68" s="5"/>
      <c r="AA68" s="11">
        <f t="shared" si="32"/>
        <v>1001</v>
      </c>
      <c r="AB68" s="3"/>
      <c r="AC68" s="5"/>
      <c r="AD68" s="11">
        <f t="shared" si="46"/>
        <v>1001</v>
      </c>
      <c r="AE68" s="3"/>
      <c r="AF68" s="5"/>
      <c r="AG68" s="11">
        <f t="shared" si="33"/>
        <v>1001</v>
      </c>
      <c r="AH68" s="3"/>
      <c r="AI68" s="5"/>
      <c r="AJ68" s="11">
        <f t="shared" si="50"/>
        <v>1001</v>
      </c>
      <c r="AK68" s="3"/>
      <c r="AL68" s="5"/>
      <c r="AM68" s="11">
        <f t="shared" si="44"/>
        <v>1001</v>
      </c>
      <c r="AN68" s="3"/>
      <c r="AO68" s="5"/>
      <c r="AP68" s="11">
        <f t="shared" si="34"/>
        <v>1001</v>
      </c>
      <c r="AQ68" s="3"/>
      <c r="AR68" s="5"/>
      <c r="AS68" s="11">
        <f t="shared" si="35"/>
        <v>1001</v>
      </c>
      <c r="AT68" s="3"/>
      <c r="AU68" s="20"/>
      <c r="AV68" s="11">
        <f t="shared" si="28"/>
        <v>1001</v>
      </c>
      <c r="AW68" s="3"/>
      <c r="AX68" s="5"/>
      <c r="AY68" s="11">
        <f t="shared" si="36"/>
        <v>1001</v>
      </c>
      <c r="AZ68" s="3"/>
      <c r="BA68" s="5"/>
      <c r="BB68" s="11">
        <f t="shared" si="37"/>
        <v>1001</v>
      </c>
      <c r="BC68" s="3"/>
      <c r="BD68" s="5"/>
      <c r="BE68" s="11">
        <f t="shared" si="38"/>
        <v>1001</v>
      </c>
      <c r="BF68" s="3"/>
      <c r="BG68" s="5"/>
      <c r="BH68" s="11">
        <f t="shared" si="39"/>
        <v>1001</v>
      </c>
      <c r="BI68" s="3"/>
      <c r="BJ68" s="5"/>
      <c r="BK68" s="11">
        <f t="shared" si="40"/>
        <v>1001</v>
      </c>
      <c r="BL68" s="3"/>
      <c r="BM68" s="5"/>
      <c r="BN68" s="11">
        <f t="shared" si="41"/>
        <v>1001</v>
      </c>
      <c r="BO68" s="3"/>
      <c r="BP68" s="5"/>
      <c r="BQ68" s="11">
        <f t="shared" si="42"/>
        <v>1001</v>
      </c>
    </row>
    <row r="69" spans="1:69" ht="16.5" thickBot="1" x14ac:dyDescent="0.3">
      <c r="A69" s="24">
        <v>65</v>
      </c>
      <c r="B69" s="25" cm="1">
        <f t="array" ref="B69">SUMPRODUCT(SMALL((I69,L69,O69,R69,U69,X69,AA69,AD69,AG69,AJ69,AM69,AP69,AS69,AV69,AY69,BB69,BE69,BH69,BK69,BN69,BQ69),ROW($1:$6)))</f>
        <v>6006</v>
      </c>
      <c r="C69" s="6">
        <f t="shared" si="29"/>
        <v>21021</v>
      </c>
      <c r="D69" s="27" t="s">
        <v>33</v>
      </c>
      <c r="E69" s="30" t="s">
        <v>54</v>
      </c>
      <c r="F69" s="51" t="s">
        <v>69</v>
      </c>
      <c r="G69" s="3"/>
      <c r="H69" s="5"/>
      <c r="I69" s="11">
        <f t="shared" si="49"/>
        <v>1001</v>
      </c>
      <c r="J69" s="3"/>
      <c r="K69" s="5"/>
      <c r="L69" s="11">
        <f t="shared" ref="L69:L72" si="51">IF(K69="",1001,K69*1000/L$4)</f>
        <v>1001</v>
      </c>
      <c r="M69" s="3"/>
      <c r="N69" s="5"/>
      <c r="O69" s="11">
        <f t="shared" ref="O69:O72" si="52">IF(N69="",1001,N69*1000/O$4)</f>
        <v>1001</v>
      </c>
      <c r="P69" s="3"/>
      <c r="Q69" s="5"/>
      <c r="R69" s="11">
        <f t="shared" si="48"/>
        <v>1001</v>
      </c>
      <c r="S69" s="3"/>
      <c r="T69" s="5"/>
      <c r="U69" s="11">
        <f t="shared" si="45"/>
        <v>1001</v>
      </c>
      <c r="V69" s="3"/>
      <c r="W69" s="5"/>
      <c r="X69" s="11">
        <f t="shared" si="47"/>
        <v>1001</v>
      </c>
      <c r="Y69" s="3"/>
      <c r="Z69" s="5"/>
      <c r="AA69" s="11">
        <f t="shared" ref="AA69:AA72" si="53">IF(Z69="",1001,Z69*1000/AA$4)</f>
        <v>1001</v>
      </c>
      <c r="AB69" s="3"/>
      <c r="AC69" s="5"/>
      <c r="AD69" s="11">
        <f t="shared" si="46"/>
        <v>1001</v>
      </c>
      <c r="AE69" s="3"/>
      <c r="AF69" s="5"/>
      <c r="AG69" s="11">
        <f t="shared" ref="AG69:AG72" si="54">IF(AF69="",1001,AF69*1000/AG$4)</f>
        <v>1001</v>
      </c>
      <c r="AH69" s="3"/>
      <c r="AI69" s="5"/>
      <c r="AJ69" s="11">
        <f t="shared" si="50"/>
        <v>1001</v>
      </c>
      <c r="AK69" s="3"/>
      <c r="AL69" s="5"/>
      <c r="AM69" s="11">
        <f t="shared" si="44"/>
        <v>1001</v>
      </c>
      <c r="AN69" s="3"/>
      <c r="AO69" s="5"/>
      <c r="AP69" s="11">
        <f t="shared" ref="AP69:AP72" si="55">IF(AO69="",1001,AO69*1000/AP$4)</f>
        <v>1001</v>
      </c>
      <c r="AQ69" s="3"/>
      <c r="AR69" s="5"/>
      <c r="AS69" s="11">
        <f t="shared" ref="AS69:AS72" si="56">IF(AR69="",1001,AR69*1000/AS$4)</f>
        <v>1001</v>
      </c>
      <c r="AT69" s="3"/>
      <c r="AU69" s="20"/>
      <c r="AV69" s="11">
        <f t="shared" ref="AV69:AV72" si="57">IF(AU69="",1001,AU69*1000/AV$4)</f>
        <v>1001</v>
      </c>
      <c r="AW69" s="3"/>
      <c r="AX69" s="5"/>
      <c r="AY69" s="11">
        <f t="shared" ref="AY69:AY72" si="58">IF(AX69="",1001,AX69*1000/AY$4)</f>
        <v>1001</v>
      </c>
      <c r="AZ69" s="3"/>
      <c r="BA69" s="5"/>
      <c r="BB69" s="11">
        <f t="shared" ref="BB69:BB72" si="59">IF(BA69="",1001,BA69*1000/BB$4)</f>
        <v>1001</v>
      </c>
      <c r="BC69" s="3"/>
      <c r="BD69" s="5"/>
      <c r="BE69" s="11">
        <f t="shared" ref="BE69:BE72" si="60">IF(BD69="",1001,BD69*1000/BE$4)</f>
        <v>1001</v>
      </c>
      <c r="BF69" s="3"/>
      <c r="BG69" s="5"/>
      <c r="BH69" s="11">
        <f t="shared" ref="BH69:BH72" si="61">IF(BG69="",1001,BG69*1000/BH$4)</f>
        <v>1001</v>
      </c>
      <c r="BI69" s="3"/>
      <c r="BJ69" s="5"/>
      <c r="BK69" s="11">
        <f t="shared" ref="BK69:BK72" si="62">IF(BJ69="",1001,BJ69*1000/BK$4)</f>
        <v>1001</v>
      </c>
      <c r="BL69" s="3"/>
      <c r="BM69" s="5"/>
      <c r="BN69" s="11">
        <f t="shared" ref="BN69:BN72" si="63">IF(BM69="",1001,BM69*1000/BN$4)</f>
        <v>1001</v>
      </c>
      <c r="BO69" s="3"/>
      <c r="BP69" s="5"/>
      <c r="BQ69" s="11">
        <f t="shared" ref="BQ69:BQ72" si="64">IF(BP69="",1001,BP69*1000/BQ$4)</f>
        <v>1001</v>
      </c>
    </row>
    <row r="70" spans="1:69" ht="16.5" thickBot="1" x14ac:dyDescent="0.3">
      <c r="A70" s="24">
        <v>66</v>
      </c>
      <c r="B70" s="25" cm="1">
        <f t="array" ref="B70">SUMPRODUCT(SMALL((I70,L70,O70,R70,U70,X70,AA70,AD70,AG70,AJ70,AM70,AP70,AS70,AV70,AY70,BB70,BE70,BH70,BK70,BN70,BQ70),ROW($1:$6)))</f>
        <v>6006</v>
      </c>
      <c r="C70" s="6">
        <f t="shared" si="29"/>
        <v>21021</v>
      </c>
      <c r="D70" s="27" t="s">
        <v>97</v>
      </c>
      <c r="E70" s="30" t="s">
        <v>119</v>
      </c>
      <c r="F70" s="51" t="s">
        <v>37</v>
      </c>
      <c r="G70" s="3"/>
      <c r="H70" s="5"/>
      <c r="I70" s="11">
        <f t="shared" si="49"/>
        <v>1001</v>
      </c>
      <c r="J70" s="3"/>
      <c r="K70" s="5"/>
      <c r="L70" s="11">
        <f t="shared" si="51"/>
        <v>1001</v>
      </c>
      <c r="M70" s="3"/>
      <c r="N70" s="5"/>
      <c r="O70" s="11">
        <f t="shared" si="52"/>
        <v>1001</v>
      </c>
      <c r="P70" s="3"/>
      <c r="Q70" s="5"/>
      <c r="R70" s="11">
        <f t="shared" si="48"/>
        <v>1001</v>
      </c>
      <c r="S70" s="3"/>
      <c r="T70" s="5"/>
      <c r="U70" s="11">
        <f t="shared" si="45"/>
        <v>1001</v>
      </c>
      <c r="V70" s="3"/>
      <c r="W70" s="5"/>
      <c r="X70" s="11">
        <f t="shared" si="47"/>
        <v>1001</v>
      </c>
      <c r="Y70" s="3"/>
      <c r="Z70" s="5"/>
      <c r="AA70" s="11">
        <f t="shared" si="53"/>
        <v>1001</v>
      </c>
      <c r="AB70" s="3"/>
      <c r="AC70" s="5"/>
      <c r="AD70" s="11">
        <f t="shared" si="46"/>
        <v>1001</v>
      </c>
      <c r="AE70" s="3"/>
      <c r="AF70" s="5"/>
      <c r="AG70" s="11">
        <f t="shared" si="54"/>
        <v>1001</v>
      </c>
      <c r="AH70" s="3"/>
      <c r="AI70" s="5"/>
      <c r="AJ70" s="11">
        <f t="shared" si="50"/>
        <v>1001</v>
      </c>
      <c r="AK70" s="3"/>
      <c r="AL70" s="5"/>
      <c r="AM70" s="11">
        <f t="shared" si="44"/>
        <v>1001</v>
      </c>
      <c r="AN70" s="3"/>
      <c r="AO70" s="5"/>
      <c r="AP70" s="11">
        <f t="shared" si="55"/>
        <v>1001</v>
      </c>
      <c r="AQ70" s="3"/>
      <c r="AR70" s="5"/>
      <c r="AS70" s="11">
        <f t="shared" si="56"/>
        <v>1001</v>
      </c>
      <c r="AT70" s="3"/>
      <c r="AU70" s="20"/>
      <c r="AV70" s="11">
        <f t="shared" si="57"/>
        <v>1001</v>
      </c>
      <c r="AW70" s="3"/>
      <c r="AX70" s="5"/>
      <c r="AY70" s="11">
        <f t="shared" si="58"/>
        <v>1001</v>
      </c>
      <c r="AZ70" s="3"/>
      <c r="BA70" s="5"/>
      <c r="BB70" s="11">
        <f t="shared" si="59"/>
        <v>1001</v>
      </c>
      <c r="BC70" s="3"/>
      <c r="BD70" s="5"/>
      <c r="BE70" s="11">
        <f t="shared" si="60"/>
        <v>1001</v>
      </c>
      <c r="BF70" s="3"/>
      <c r="BG70" s="5"/>
      <c r="BH70" s="11">
        <f t="shared" si="61"/>
        <v>1001</v>
      </c>
      <c r="BI70" s="3"/>
      <c r="BJ70" s="5"/>
      <c r="BK70" s="11">
        <f t="shared" si="62"/>
        <v>1001</v>
      </c>
      <c r="BL70" s="3"/>
      <c r="BM70" s="5"/>
      <c r="BN70" s="11">
        <f t="shared" si="63"/>
        <v>1001</v>
      </c>
      <c r="BO70" s="3"/>
      <c r="BP70" s="5"/>
      <c r="BQ70" s="11">
        <f t="shared" si="64"/>
        <v>1001</v>
      </c>
    </row>
    <row r="71" spans="1:69" ht="16.5" thickBot="1" x14ac:dyDescent="0.3">
      <c r="A71" s="24">
        <v>67</v>
      </c>
      <c r="B71" s="25" cm="1">
        <f t="array" ref="B71">SUMPRODUCT(SMALL((I71,L71,O71,R71,U71,X71,AA71,AD71,AG71,AJ71,AM71,AP71,AS71,AV71,AY71,BB71,BE71,BH71,BK71,BN71,BQ71),ROW($1:$6)))</f>
        <v>6006</v>
      </c>
      <c r="C71" s="6">
        <f t="shared" si="29"/>
        <v>21021</v>
      </c>
      <c r="D71" s="27" t="s">
        <v>164</v>
      </c>
      <c r="E71" s="30" t="s">
        <v>79</v>
      </c>
      <c r="F71" s="51" t="s">
        <v>69</v>
      </c>
      <c r="G71" s="3"/>
      <c r="H71" s="5"/>
      <c r="I71" s="11">
        <f t="shared" si="49"/>
        <v>1001</v>
      </c>
      <c r="J71" s="3"/>
      <c r="K71" s="5"/>
      <c r="L71" s="11">
        <f t="shared" si="51"/>
        <v>1001</v>
      </c>
      <c r="M71" s="3"/>
      <c r="N71" s="5"/>
      <c r="O71" s="11">
        <f t="shared" si="52"/>
        <v>1001</v>
      </c>
      <c r="P71" s="3"/>
      <c r="Q71" s="5"/>
      <c r="R71" s="11">
        <f t="shared" si="48"/>
        <v>1001</v>
      </c>
      <c r="S71" s="3"/>
      <c r="T71" s="5"/>
      <c r="U71" s="11">
        <f t="shared" si="45"/>
        <v>1001</v>
      </c>
      <c r="V71" s="3"/>
      <c r="W71" s="5"/>
      <c r="X71" s="11">
        <f t="shared" si="47"/>
        <v>1001</v>
      </c>
      <c r="Y71" s="3"/>
      <c r="Z71" s="5"/>
      <c r="AA71" s="11">
        <f t="shared" si="53"/>
        <v>1001</v>
      </c>
      <c r="AB71" s="3"/>
      <c r="AC71" s="5"/>
      <c r="AD71" s="11">
        <f t="shared" si="46"/>
        <v>1001</v>
      </c>
      <c r="AE71" s="3"/>
      <c r="AF71" s="5"/>
      <c r="AG71" s="11">
        <f t="shared" si="54"/>
        <v>1001</v>
      </c>
      <c r="AH71" s="3"/>
      <c r="AI71" s="5"/>
      <c r="AJ71" s="11">
        <f t="shared" si="50"/>
        <v>1001</v>
      </c>
      <c r="AK71" s="3"/>
      <c r="AL71" s="5"/>
      <c r="AM71" s="11">
        <f t="shared" si="44"/>
        <v>1001</v>
      </c>
      <c r="AN71" s="3"/>
      <c r="AO71" s="5"/>
      <c r="AP71" s="11">
        <f t="shared" si="55"/>
        <v>1001</v>
      </c>
      <c r="AQ71" s="3"/>
      <c r="AR71" s="5"/>
      <c r="AS71" s="11">
        <f t="shared" si="56"/>
        <v>1001</v>
      </c>
      <c r="AT71" s="3"/>
      <c r="AU71" s="20"/>
      <c r="AV71" s="11">
        <f t="shared" si="57"/>
        <v>1001</v>
      </c>
      <c r="AW71" s="3"/>
      <c r="AX71" s="5"/>
      <c r="AY71" s="11">
        <f t="shared" si="58"/>
        <v>1001</v>
      </c>
      <c r="AZ71" s="3"/>
      <c r="BA71" s="5"/>
      <c r="BB71" s="11">
        <f t="shared" si="59"/>
        <v>1001</v>
      </c>
      <c r="BC71" s="3"/>
      <c r="BD71" s="5"/>
      <c r="BE71" s="11">
        <f t="shared" si="60"/>
        <v>1001</v>
      </c>
      <c r="BF71" s="3"/>
      <c r="BG71" s="5"/>
      <c r="BH71" s="11">
        <f t="shared" si="61"/>
        <v>1001</v>
      </c>
      <c r="BI71" s="3"/>
      <c r="BJ71" s="5"/>
      <c r="BK71" s="11">
        <f t="shared" si="62"/>
        <v>1001</v>
      </c>
      <c r="BL71" s="3"/>
      <c r="BM71" s="5"/>
      <c r="BN71" s="11">
        <f t="shared" si="63"/>
        <v>1001</v>
      </c>
      <c r="BO71" s="3"/>
      <c r="BP71" s="5"/>
      <c r="BQ71" s="11">
        <f t="shared" si="64"/>
        <v>1001</v>
      </c>
    </row>
    <row r="72" spans="1:69" ht="16.5" thickBot="1" x14ac:dyDescent="0.3">
      <c r="A72" s="24">
        <v>68</v>
      </c>
      <c r="B72" s="25" cm="1">
        <f t="array" ref="B72">SUMPRODUCT(SMALL((I72,L72,O72,R72,U72,X72,AA72,AD72,AG72,AJ72,AM72,AP72,AS72,AV72,AY72,BB72,BE72,BH72,BK72,BN72,BQ72),ROW($1:$6)))</f>
        <v>6006</v>
      </c>
      <c r="C72" s="6">
        <f t="shared" si="29"/>
        <v>21021</v>
      </c>
      <c r="D72" s="27" t="s">
        <v>162</v>
      </c>
      <c r="E72" s="30" t="s">
        <v>1</v>
      </c>
      <c r="F72" s="51" t="s">
        <v>8</v>
      </c>
      <c r="G72" s="3"/>
      <c r="H72" s="5"/>
      <c r="I72" s="11">
        <f t="shared" si="49"/>
        <v>1001</v>
      </c>
      <c r="J72" s="3"/>
      <c r="K72" s="5"/>
      <c r="L72" s="11">
        <f t="shared" si="51"/>
        <v>1001</v>
      </c>
      <c r="M72" s="3"/>
      <c r="N72" s="5"/>
      <c r="O72" s="11">
        <f t="shared" si="52"/>
        <v>1001</v>
      </c>
      <c r="P72" s="3"/>
      <c r="Q72" s="5"/>
      <c r="R72" s="11">
        <f t="shared" si="48"/>
        <v>1001</v>
      </c>
      <c r="S72" s="3"/>
      <c r="T72" s="5"/>
      <c r="U72" s="11">
        <f t="shared" si="45"/>
        <v>1001</v>
      </c>
      <c r="V72" s="3"/>
      <c r="W72" s="5"/>
      <c r="X72" s="11">
        <f t="shared" si="47"/>
        <v>1001</v>
      </c>
      <c r="Y72" s="3"/>
      <c r="Z72" s="5"/>
      <c r="AA72" s="11">
        <f t="shared" si="53"/>
        <v>1001</v>
      </c>
      <c r="AB72" s="3"/>
      <c r="AC72" s="5"/>
      <c r="AD72" s="11">
        <f t="shared" si="46"/>
        <v>1001</v>
      </c>
      <c r="AE72" s="3"/>
      <c r="AF72" s="5"/>
      <c r="AG72" s="11">
        <f t="shared" si="54"/>
        <v>1001</v>
      </c>
      <c r="AH72" s="3"/>
      <c r="AI72" s="5">
        <v>23</v>
      </c>
      <c r="AJ72" s="11">
        <v>1001</v>
      </c>
      <c r="AK72" s="3"/>
      <c r="AL72" s="5"/>
      <c r="AM72" s="11">
        <f t="shared" si="44"/>
        <v>1001</v>
      </c>
      <c r="AN72" s="3"/>
      <c r="AO72" s="5"/>
      <c r="AP72" s="11">
        <f t="shared" si="55"/>
        <v>1001</v>
      </c>
      <c r="AQ72" s="3"/>
      <c r="AR72" s="5"/>
      <c r="AS72" s="11">
        <f t="shared" si="56"/>
        <v>1001</v>
      </c>
      <c r="AT72" s="3"/>
      <c r="AU72" s="20"/>
      <c r="AV72" s="11">
        <f t="shared" si="57"/>
        <v>1001</v>
      </c>
      <c r="AW72" s="3"/>
      <c r="AX72" s="5"/>
      <c r="AY72" s="11">
        <f t="shared" si="58"/>
        <v>1001</v>
      </c>
      <c r="AZ72" s="3"/>
      <c r="BA72" s="5"/>
      <c r="BB72" s="11">
        <f t="shared" si="59"/>
        <v>1001</v>
      </c>
      <c r="BC72" s="3"/>
      <c r="BD72" s="5"/>
      <c r="BE72" s="11">
        <f t="shared" si="60"/>
        <v>1001</v>
      </c>
      <c r="BF72" s="3"/>
      <c r="BG72" s="5"/>
      <c r="BH72" s="11">
        <f t="shared" si="61"/>
        <v>1001</v>
      </c>
      <c r="BI72" s="3"/>
      <c r="BJ72" s="5"/>
      <c r="BK72" s="11">
        <f t="shared" si="62"/>
        <v>1001</v>
      </c>
      <c r="BL72" s="3"/>
      <c r="BM72" s="5"/>
      <c r="BN72" s="11">
        <f t="shared" si="63"/>
        <v>1001</v>
      </c>
      <c r="BO72" s="3"/>
      <c r="BP72" s="5"/>
      <c r="BQ72" s="11">
        <f t="shared" si="64"/>
        <v>1001</v>
      </c>
    </row>
  </sheetData>
  <sortState xmlns:xlrd2="http://schemas.microsoft.com/office/spreadsheetml/2017/richdata2" ref="B5:AS72">
    <sortCondition ref="B5:B72"/>
  </sortState>
  <mergeCells count="91">
    <mergeCell ref="A1:F1"/>
    <mergeCell ref="BL1:BN1"/>
    <mergeCell ref="BL2:BM2"/>
    <mergeCell ref="BL3:BM3"/>
    <mergeCell ref="BL4:BM4"/>
    <mergeCell ref="AW3:AX3"/>
    <mergeCell ref="AZ3:BA3"/>
    <mergeCell ref="BC3:BD3"/>
    <mergeCell ref="AW4:AX4"/>
    <mergeCell ref="AZ4:BA4"/>
    <mergeCell ref="BC4:BD4"/>
    <mergeCell ref="AW1:AY1"/>
    <mergeCell ref="AZ1:BB1"/>
    <mergeCell ref="BC1:BE1"/>
    <mergeCell ref="AW2:AX2"/>
    <mergeCell ref="AZ2:BA2"/>
    <mergeCell ref="BO1:BQ1"/>
    <mergeCell ref="BO2:BP2"/>
    <mergeCell ref="BO3:BP3"/>
    <mergeCell ref="BO4:BP4"/>
    <mergeCell ref="BF1:BH1"/>
    <mergeCell ref="BF2:BG2"/>
    <mergeCell ref="BF3:BG3"/>
    <mergeCell ref="BF4:BG4"/>
    <mergeCell ref="BI1:BK1"/>
    <mergeCell ref="BI2:BJ2"/>
    <mergeCell ref="BI3:BJ3"/>
    <mergeCell ref="BI4:BJ4"/>
    <mergeCell ref="BC2:BD2"/>
    <mergeCell ref="AK1:AM1"/>
    <mergeCell ref="AN1:AP1"/>
    <mergeCell ref="AQ1:AS1"/>
    <mergeCell ref="AT1:AV1"/>
    <mergeCell ref="AQ2:AR2"/>
    <mergeCell ref="AN2:AO2"/>
    <mergeCell ref="V1:X1"/>
    <mergeCell ref="Y1:AA1"/>
    <mergeCell ref="AB1:AD1"/>
    <mergeCell ref="AE1:AG1"/>
    <mergeCell ref="AH1:AJ1"/>
    <mergeCell ref="G1:I1"/>
    <mergeCell ref="J1:L1"/>
    <mergeCell ref="M1:O1"/>
    <mergeCell ref="P1:R1"/>
    <mergeCell ref="S1:U1"/>
    <mergeCell ref="AQ3:AR3"/>
    <mergeCell ref="AQ4:AR4"/>
    <mergeCell ref="AT2:AU2"/>
    <mergeCell ref="AT3:AU3"/>
    <mergeCell ref="AT4:AU4"/>
    <mergeCell ref="V2:W2"/>
    <mergeCell ref="V3:W3"/>
    <mergeCell ref="V4:W4"/>
    <mergeCell ref="Y2:Z2"/>
    <mergeCell ref="Y3:Z3"/>
    <mergeCell ref="F2:F4"/>
    <mergeCell ref="B2:B4"/>
    <mergeCell ref="C2:C4"/>
    <mergeCell ref="P2:Q2"/>
    <mergeCell ref="P3:Q3"/>
    <mergeCell ref="A2:A4"/>
    <mergeCell ref="D2:D4"/>
    <mergeCell ref="E2:E4"/>
    <mergeCell ref="S2:T2"/>
    <mergeCell ref="S3:T3"/>
    <mergeCell ref="P4:Q4"/>
    <mergeCell ref="S4:T4"/>
    <mergeCell ref="G2:H2"/>
    <mergeCell ref="G3:H3"/>
    <mergeCell ref="G4:H4"/>
    <mergeCell ref="J2:K2"/>
    <mergeCell ref="J3:K3"/>
    <mergeCell ref="J4:K4"/>
    <mergeCell ref="M2:N2"/>
    <mergeCell ref="M3:N3"/>
    <mergeCell ref="M4:N4"/>
    <mergeCell ref="AN3:AO3"/>
    <mergeCell ref="AN4:AO4"/>
    <mergeCell ref="Y4:Z4"/>
    <mergeCell ref="AH2:AI2"/>
    <mergeCell ref="AH3:AI3"/>
    <mergeCell ref="AH4:AI4"/>
    <mergeCell ref="AE2:AF2"/>
    <mergeCell ref="AE3:AF3"/>
    <mergeCell ref="AE4:AF4"/>
    <mergeCell ref="AK2:AL2"/>
    <mergeCell ref="AK3:AL3"/>
    <mergeCell ref="AK4:AL4"/>
    <mergeCell ref="AB2:AC2"/>
    <mergeCell ref="AB3:AC3"/>
    <mergeCell ref="AB4:AC4"/>
  </mergeCells>
  <phoneticPr fontId="15" type="noConversion"/>
  <conditionalFormatting sqref="G5:BQ5 G6:BC27 G28:AD42 AE28:BC49 O43:AD49 AD50:BC55">
    <cfRule type="cellIs" dxfId="2" priority="22" operator="equal">
      <formula>1001</formula>
    </cfRule>
  </conditionalFormatting>
  <conditionalFormatting sqref="AK65:AL67">
    <cfRule type="cellIs" dxfId="1" priority="7" operator="equal">
      <formula>1001</formula>
    </cfRule>
  </conditionalFormatting>
  <conditionalFormatting sqref="BD6:BQ72 G43:N72 O50:AC72 AD56:AL64 AM56:AM67 AN56:BC72 AD65:AJ72 AK68:AM72">
    <cfRule type="cellIs" dxfId="0" priority="1" operator="equal">
      <formula>1001</formula>
    </cfRule>
  </conditionalFormatting>
  <pageMargins left="0.7" right="0.7" top="0.75" bottom="0.75" header="0.3" footer="0.3"/>
  <pageSetup paperSize="9" scale="71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64"/>
  <sheetViews>
    <sheetView topLeftCell="A21" workbookViewId="0">
      <selection activeCell="G6" sqref="G6"/>
    </sheetView>
  </sheetViews>
  <sheetFormatPr baseColWidth="10" defaultRowHeight="15" x14ac:dyDescent="0.25"/>
  <cols>
    <col min="2" max="2" width="19.42578125" customWidth="1"/>
    <col min="3" max="3" width="17.5703125" customWidth="1"/>
    <col min="4" max="4" width="24.5703125" customWidth="1"/>
  </cols>
  <sheetData>
    <row r="1" spans="2:4" ht="15.75" thickBot="1" x14ac:dyDescent="0.3"/>
    <row r="2" spans="2:4" x14ac:dyDescent="0.25">
      <c r="B2" s="89" t="s">
        <v>3</v>
      </c>
      <c r="C2" s="89" t="s">
        <v>4</v>
      </c>
      <c r="D2" s="106" t="s">
        <v>5</v>
      </c>
    </row>
    <row r="3" spans="2:4" x14ac:dyDescent="0.25">
      <c r="B3" s="90"/>
      <c r="C3" s="90"/>
      <c r="D3" s="107"/>
    </row>
    <row r="4" spans="2:4" x14ac:dyDescent="0.25">
      <c r="B4" s="91"/>
      <c r="C4" s="91"/>
      <c r="D4" s="108"/>
    </row>
    <row r="5" spans="2:4" x14ac:dyDescent="0.25">
      <c r="B5" s="27" t="s">
        <v>51</v>
      </c>
      <c r="C5" s="30" t="s">
        <v>52</v>
      </c>
      <c r="D5" s="46" t="s">
        <v>37</v>
      </c>
    </row>
    <row r="6" spans="2:4" x14ac:dyDescent="0.25">
      <c r="B6" s="27" t="s">
        <v>18</v>
      </c>
      <c r="C6" s="30" t="s">
        <v>19</v>
      </c>
      <c r="D6" s="46" t="s">
        <v>37</v>
      </c>
    </row>
    <row r="7" spans="2:4" x14ac:dyDescent="0.25">
      <c r="B7" s="27" t="s">
        <v>36</v>
      </c>
      <c r="C7" s="30" t="s">
        <v>12</v>
      </c>
      <c r="D7" s="46" t="s">
        <v>37</v>
      </c>
    </row>
    <row r="8" spans="2:4" x14ac:dyDescent="0.25">
      <c r="B8" s="27" t="s">
        <v>35</v>
      </c>
      <c r="C8" s="30" t="s">
        <v>11</v>
      </c>
      <c r="D8" s="46" t="s">
        <v>37</v>
      </c>
    </row>
    <row r="9" spans="2:4" x14ac:dyDescent="0.25">
      <c r="B9" s="27" t="s">
        <v>33</v>
      </c>
      <c r="C9" s="30" t="s">
        <v>34</v>
      </c>
      <c r="D9" s="46" t="s">
        <v>37</v>
      </c>
    </row>
    <row r="10" spans="2:4" x14ac:dyDescent="0.25">
      <c r="B10" s="27" t="s">
        <v>9</v>
      </c>
      <c r="C10" s="30" t="s">
        <v>82</v>
      </c>
      <c r="D10" s="46" t="s">
        <v>37</v>
      </c>
    </row>
    <row r="11" spans="2:4" x14ac:dyDescent="0.25">
      <c r="B11" s="27" t="s">
        <v>97</v>
      </c>
      <c r="C11" s="30" t="s">
        <v>119</v>
      </c>
      <c r="D11" s="46" t="s">
        <v>37</v>
      </c>
    </row>
    <row r="12" spans="2:4" x14ac:dyDescent="0.25">
      <c r="B12" s="27" t="s">
        <v>66</v>
      </c>
      <c r="C12" s="30" t="s">
        <v>12</v>
      </c>
      <c r="D12" s="46" t="s">
        <v>37</v>
      </c>
    </row>
    <row r="13" spans="2:4" x14ac:dyDescent="0.25">
      <c r="B13" s="27" t="s">
        <v>56</v>
      </c>
      <c r="C13" s="30" t="s">
        <v>57</v>
      </c>
      <c r="D13" s="46" t="s">
        <v>37</v>
      </c>
    </row>
    <row r="14" spans="2:4" x14ac:dyDescent="0.25">
      <c r="B14" s="27" t="s">
        <v>16</v>
      </c>
      <c r="C14" s="30" t="s">
        <v>17</v>
      </c>
      <c r="D14" s="46" t="s">
        <v>23</v>
      </c>
    </row>
    <row r="15" spans="2:4" x14ac:dyDescent="0.25">
      <c r="B15" s="27" t="s">
        <v>64</v>
      </c>
      <c r="C15" s="30" t="s">
        <v>12</v>
      </c>
      <c r="D15" s="46" t="s">
        <v>23</v>
      </c>
    </row>
    <row r="16" spans="2:4" x14ac:dyDescent="0.25">
      <c r="B16" s="27" t="s">
        <v>58</v>
      </c>
      <c r="C16" s="30" t="s">
        <v>2</v>
      </c>
      <c r="D16" s="46" t="s">
        <v>23</v>
      </c>
    </row>
    <row r="17" spans="2:4" x14ac:dyDescent="0.25">
      <c r="B17" s="27" t="s">
        <v>106</v>
      </c>
      <c r="C17" s="30" t="s">
        <v>20</v>
      </c>
      <c r="D17" s="46" t="s">
        <v>23</v>
      </c>
    </row>
    <row r="18" spans="2:4" x14ac:dyDescent="0.25">
      <c r="B18" s="27" t="s">
        <v>108</v>
      </c>
      <c r="C18" s="30" t="s">
        <v>17</v>
      </c>
      <c r="D18" s="46" t="s">
        <v>23</v>
      </c>
    </row>
    <row r="19" spans="2:4" x14ac:dyDescent="0.25">
      <c r="B19" s="27" t="s">
        <v>14</v>
      </c>
      <c r="C19" s="30" t="s">
        <v>2</v>
      </c>
      <c r="D19" s="46" t="s">
        <v>23</v>
      </c>
    </row>
    <row r="20" spans="2:4" x14ac:dyDescent="0.25">
      <c r="B20" s="27" t="s">
        <v>157</v>
      </c>
      <c r="C20" s="30" t="s">
        <v>118</v>
      </c>
      <c r="D20" s="46" t="s">
        <v>23</v>
      </c>
    </row>
    <row r="21" spans="2:4" x14ac:dyDescent="0.25">
      <c r="B21" s="27" t="s">
        <v>53</v>
      </c>
      <c r="C21" s="30" t="s">
        <v>54</v>
      </c>
      <c r="D21" s="46" t="s">
        <v>23</v>
      </c>
    </row>
    <row r="22" spans="2:4" x14ac:dyDescent="0.25">
      <c r="B22" s="27" t="s">
        <v>109</v>
      </c>
      <c r="C22" s="30" t="s">
        <v>2</v>
      </c>
      <c r="D22" s="46" t="s">
        <v>23</v>
      </c>
    </row>
    <row r="23" spans="2:4" x14ac:dyDescent="0.25">
      <c r="B23" s="27" t="s">
        <v>156</v>
      </c>
      <c r="C23" s="30" t="s">
        <v>15</v>
      </c>
      <c r="D23" s="46" t="s">
        <v>23</v>
      </c>
    </row>
    <row r="24" spans="2:4" x14ac:dyDescent="0.25">
      <c r="B24" s="27" t="s">
        <v>297</v>
      </c>
      <c r="C24" s="30" t="s">
        <v>298</v>
      </c>
      <c r="D24" s="46" t="s">
        <v>23</v>
      </c>
    </row>
    <row r="25" spans="2:4" x14ac:dyDescent="0.25">
      <c r="B25" s="27" t="s">
        <v>110</v>
      </c>
      <c r="C25" s="30" t="s">
        <v>111</v>
      </c>
      <c r="D25" s="46" t="s">
        <v>23</v>
      </c>
    </row>
    <row r="26" spans="2:4" x14ac:dyDescent="0.25">
      <c r="B26" s="27" t="s">
        <v>49</v>
      </c>
      <c r="C26" s="30" t="s">
        <v>50</v>
      </c>
      <c r="D26" s="46" t="s">
        <v>23</v>
      </c>
    </row>
    <row r="27" spans="2:4" x14ac:dyDescent="0.25">
      <c r="B27" s="27" t="s">
        <v>59</v>
      </c>
      <c r="C27" s="30" t="s">
        <v>14</v>
      </c>
      <c r="D27" s="46" t="s">
        <v>23</v>
      </c>
    </row>
    <row r="28" spans="2:4" x14ac:dyDescent="0.25">
      <c r="B28" s="27" t="s">
        <v>158</v>
      </c>
      <c r="C28" s="30" t="s">
        <v>159</v>
      </c>
      <c r="D28" s="46" t="s">
        <v>23</v>
      </c>
    </row>
    <row r="29" spans="2:4" x14ac:dyDescent="0.25">
      <c r="B29" s="27" t="s">
        <v>21</v>
      </c>
      <c r="C29" s="30" t="s">
        <v>22</v>
      </c>
      <c r="D29" s="46" t="s">
        <v>23</v>
      </c>
    </row>
    <row r="30" spans="2:4" x14ac:dyDescent="0.25">
      <c r="B30" s="27" t="s">
        <v>75</v>
      </c>
      <c r="C30" s="30" t="s">
        <v>92</v>
      </c>
      <c r="D30" s="46" t="s">
        <v>74</v>
      </c>
    </row>
    <row r="31" spans="2:4" x14ac:dyDescent="0.25">
      <c r="B31" s="27" t="s">
        <v>80</v>
      </c>
      <c r="C31" s="30" t="s">
        <v>31</v>
      </c>
      <c r="D31" s="46" t="s">
        <v>25</v>
      </c>
    </row>
    <row r="32" spans="2:4" x14ac:dyDescent="0.25">
      <c r="B32" s="27" t="s">
        <v>55</v>
      </c>
      <c r="C32" s="30" t="s">
        <v>81</v>
      </c>
      <c r="D32" s="46" t="s">
        <v>25</v>
      </c>
    </row>
    <row r="33" spans="2:4" x14ac:dyDescent="0.25">
      <c r="B33" s="27" t="s">
        <v>47</v>
      </c>
      <c r="C33" s="30" t="s">
        <v>48</v>
      </c>
      <c r="D33" s="46" t="s">
        <v>25</v>
      </c>
    </row>
    <row r="34" spans="2:4" x14ac:dyDescent="0.25">
      <c r="B34" s="27" t="s">
        <v>24</v>
      </c>
      <c r="C34" s="30" t="s">
        <v>11</v>
      </c>
      <c r="D34" s="46" t="s">
        <v>25</v>
      </c>
    </row>
    <row r="35" spans="2:4" x14ac:dyDescent="0.25">
      <c r="B35" s="27" t="s">
        <v>116</v>
      </c>
      <c r="C35" s="9" t="s">
        <v>82</v>
      </c>
      <c r="D35" s="46" t="s">
        <v>25</v>
      </c>
    </row>
    <row r="36" spans="2:4" x14ac:dyDescent="0.25">
      <c r="B36" s="27" t="s">
        <v>46</v>
      </c>
      <c r="C36" s="30" t="s">
        <v>20</v>
      </c>
      <c r="D36" s="46" t="s">
        <v>25</v>
      </c>
    </row>
    <row r="37" spans="2:4" x14ac:dyDescent="0.25">
      <c r="B37" s="27" t="s">
        <v>100</v>
      </c>
      <c r="C37" s="30" t="s">
        <v>101</v>
      </c>
      <c r="D37" s="46" t="s">
        <v>25</v>
      </c>
    </row>
    <row r="38" spans="2:4" x14ac:dyDescent="0.25">
      <c r="B38" s="27" t="s">
        <v>65</v>
      </c>
      <c r="C38" s="30" t="s">
        <v>48</v>
      </c>
      <c r="D38" s="46" t="s">
        <v>25</v>
      </c>
    </row>
    <row r="39" spans="2:4" x14ac:dyDescent="0.25">
      <c r="B39" s="27" t="s">
        <v>126</v>
      </c>
      <c r="C39" s="30" t="s">
        <v>127</v>
      </c>
      <c r="D39" s="46" t="s">
        <v>25</v>
      </c>
    </row>
    <row r="40" spans="2:4" x14ac:dyDescent="0.25">
      <c r="B40" s="27" t="s">
        <v>112</v>
      </c>
      <c r="C40" s="30" t="s">
        <v>111</v>
      </c>
      <c r="D40" s="46" t="s">
        <v>25</v>
      </c>
    </row>
    <row r="41" spans="2:4" x14ac:dyDescent="0.25">
      <c r="B41" s="27" t="s">
        <v>121</v>
      </c>
      <c r="C41" s="30" t="s">
        <v>73</v>
      </c>
      <c r="D41" s="46" t="s">
        <v>25</v>
      </c>
    </row>
    <row r="42" spans="2:4" x14ac:dyDescent="0.25">
      <c r="B42" s="27" t="s">
        <v>28</v>
      </c>
      <c r="C42" s="30" t="s">
        <v>29</v>
      </c>
      <c r="D42" s="46" t="s">
        <v>30</v>
      </c>
    </row>
    <row r="43" spans="2:4" x14ac:dyDescent="0.25">
      <c r="B43" s="27" t="s">
        <v>77</v>
      </c>
      <c r="C43" s="30" t="s">
        <v>48</v>
      </c>
      <c r="D43" s="46" t="s">
        <v>30</v>
      </c>
    </row>
    <row r="44" spans="2:4" x14ac:dyDescent="0.25">
      <c r="B44" s="27" t="s">
        <v>105</v>
      </c>
      <c r="C44" s="30" t="s">
        <v>73</v>
      </c>
      <c r="D44" s="46" t="s">
        <v>30</v>
      </c>
    </row>
    <row r="45" spans="2:4" x14ac:dyDescent="0.25">
      <c r="B45" s="27" t="s">
        <v>27</v>
      </c>
      <c r="C45" s="30" t="s">
        <v>13</v>
      </c>
      <c r="D45" s="46" t="s">
        <v>30</v>
      </c>
    </row>
    <row r="46" spans="2:4" x14ac:dyDescent="0.25">
      <c r="B46" s="27" t="s">
        <v>128</v>
      </c>
      <c r="C46" s="30" t="s">
        <v>129</v>
      </c>
      <c r="D46" s="46" t="s">
        <v>8</v>
      </c>
    </row>
    <row r="47" spans="2:4" x14ac:dyDescent="0.25">
      <c r="B47" s="27" t="s">
        <v>107</v>
      </c>
      <c r="C47" s="30" t="s">
        <v>90</v>
      </c>
      <c r="D47" s="46" t="s">
        <v>8</v>
      </c>
    </row>
    <row r="48" spans="2:4" x14ac:dyDescent="0.25">
      <c r="B48" s="27" t="s">
        <v>163</v>
      </c>
      <c r="C48" s="30" t="s">
        <v>63</v>
      </c>
      <c r="D48" s="46" t="s">
        <v>8</v>
      </c>
    </row>
    <row r="49" spans="2:4" x14ac:dyDescent="0.25">
      <c r="B49" s="27" t="s">
        <v>131</v>
      </c>
      <c r="C49" s="30" t="s">
        <v>132</v>
      </c>
      <c r="D49" s="46" t="s">
        <v>8</v>
      </c>
    </row>
    <row r="50" spans="2:4" x14ac:dyDescent="0.25">
      <c r="B50" s="27" t="s">
        <v>162</v>
      </c>
      <c r="C50" s="30" t="s">
        <v>1</v>
      </c>
      <c r="D50" s="46" t="s">
        <v>8</v>
      </c>
    </row>
    <row r="51" spans="2:4" x14ac:dyDescent="0.25">
      <c r="B51" s="27" t="s">
        <v>72</v>
      </c>
      <c r="C51" s="30" t="s">
        <v>73</v>
      </c>
      <c r="D51" s="46" t="s">
        <v>69</v>
      </c>
    </row>
    <row r="52" spans="2:4" x14ac:dyDescent="0.25">
      <c r="B52" s="27" t="s">
        <v>78</v>
      </c>
      <c r="C52" s="30" t="s">
        <v>76</v>
      </c>
      <c r="D52" s="46" t="s">
        <v>69</v>
      </c>
    </row>
    <row r="53" spans="2:4" x14ac:dyDescent="0.25">
      <c r="B53" s="27" t="s">
        <v>60</v>
      </c>
      <c r="C53" s="30" t="s">
        <v>32</v>
      </c>
      <c r="D53" s="46" t="s">
        <v>69</v>
      </c>
    </row>
    <row r="54" spans="2:4" x14ac:dyDescent="0.25">
      <c r="B54" s="27" t="s">
        <v>67</v>
      </c>
      <c r="C54" s="30" t="s">
        <v>68</v>
      </c>
      <c r="D54" s="46" t="s">
        <v>69</v>
      </c>
    </row>
    <row r="55" spans="2:4" x14ac:dyDescent="0.25">
      <c r="B55" s="27" t="s">
        <v>75</v>
      </c>
      <c r="C55" s="30" t="s">
        <v>2</v>
      </c>
      <c r="D55" s="46" t="s">
        <v>69</v>
      </c>
    </row>
    <row r="56" spans="2:4" x14ac:dyDescent="0.25">
      <c r="B56" s="27" t="s">
        <v>0</v>
      </c>
      <c r="C56" s="30" t="s">
        <v>1</v>
      </c>
      <c r="D56" s="46" t="s">
        <v>69</v>
      </c>
    </row>
    <row r="57" spans="2:4" x14ac:dyDescent="0.25">
      <c r="B57" s="27" t="s">
        <v>197</v>
      </c>
      <c r="C57" s="9" t="s">
        <v>186</v>
      </c>
      <c r="D57" s="46" t="s">
        <v>69</v>
      </c>
    </row>
    <row r="58" spans="2:4" x14ac:dyDescent="0.25">
      <c r="B58" s="27" t="s">
        <v>33</v>
      </c>
      <c r="C58" s="30" t="s">
        <v>54</v>
      </c>
      <c r="D58" s="46" t="s">
        <v>69</v>
      </c>
    </row>
    <row r="59" spans="2:4" x14ac:dyDescent="0.25">
      <c r="B59" s="27" t="s">
        <v>164</v>
      </c>
      <c r="C59" s="30" t="s">
        <v>79</v>
      </c>
      <c r="D59" s="46" t="s">
        <v>69</v>
      </c>
    </row>
    <row r="60" spans="2:4" x14ac:dyDescent="0.25">
      <c r="B60" s="27" t="s">
        <v>299</v>
      </c>
      <c r="C60" s="30" t="s">
        <v>186</v>
      </c>
      <c r="D60" s="46" t="s">
        <v>69</v>
      </c>
    </row>
    <row r="61" spans="2:4" x14ac:dyDescent="0.25">
      <c r="B61" s="27" t="s">
        <v>219</v>
      </c>
      <c r="C61" s="30" t="s">
        <v>1</v>
      </c>
      <c r="D61" s="46" t="s">
        <v>69</v>
      </c>
    </row>
    <row r="62" spans="2:4" x14ac:dyDescent="0.25">
      <c r="B62" s="27"/>
      <c r="C62" s="30"/>
      <c r="D62" s="46"/>
    </row>
    <row r="63" spans="2:4" x14ac:dyDescent="0.25">
      <c r="B63" s="27"/>
      <c r="C63" s="30"/>
      <c r="D63" s="46"/>
    </row>
    <row r="64" spans="2:4" x14ac:dyDescent="0.25">
      <c r="B64" s="27"/>
      <c r="C64" s="30"/>
      <c r="D64" s="46"/>
    </row>
  </sheetData>
  <mergeCells count="3">
    <mergeCell ref="B2:B4"/>
    <mergeCell ref="C2:C4"/>
    <mergeCell ref="D2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7"/>
  <sheetViews>
    <sheetView topLeftCell="A20" zoomScaleNormal="100" workbookViewId="0">
      <selection activeCell="J15" sqref="J15"/>
    </sheetView>
  </sheetViews>
  <sheetFormatPr baseColWidth="10" defaultRowHeight="15" x14ac:dyDescent="0.25"/>
  <cols>
    <col min="1" max="1" width="7.5703125" customWidth="1"/>
    <col min="2" max="2" width="14.5703125" customWidth="1"/>
    <col min="3" max="3" width="14.140625" customWidth="1"/>
    <col min="4" max="4" width="16" customWidth="1"/>
    <col min="5" max="5" width="9.7109375" customWidth="1"/>
    <col min="6" max="6" width="7.7109375" customWidth="1"/>
    <col min="7" max="7" width="14.28515625" customWidth="1"/>
  </cols>
  <sheetData>
    <row r="2" spans="1:7" ht="25.5" customHeight="1" x14ac:dyDescent="0.25">
      <c r="A2" s="28">
        <v>1</v>
      </c>
      <c r="B2" s="120" t="s">
        <v>45</v>
      </c>
      <c r="C2" s="120"/>
      <c r="D2" s="121" t="s">
        <v>221</v>
      </c>
      <c r="E2" s="121"/>
      <c r="F2" s="119">
        <v>45354</v>
      </c>
      <c r="G2" s="119"/>
    </row>
    <row r="3" spans="1:7" ht="28.5" customHeight="1" x14ac:dyDescent="0.25">
      <c r="B3" s="26" t="s">
        <v>3</v>
      </c>
      <c r="C3" s="26" t="s">
        <v>4</v>
      </c>
      <c r="D3" s="26" t="s">
        <v>5</v>
      </c>
      <c r="E3" s="26" t="s">
        <v>38</v>
      </c>
      <c r="F3" s="26" t="s">
        <v>39</v>
      </c>
      <c r="G3" s="49" t="s">
        <v>155</v>
      </c>
    </row>
    <row r="4" spans="1:7" ht="19.5" customHeight="1" x14ac:dyDescent="0.25">
      <c r="A4" s="26">
        <v>1</v>
      </c>
      <c r="B4" s="73" t="s">
        <v>78</v>
      </c>
      <c r="C4" s="76" t="s">
        <v>76</v>
      </c>
      <c r="D4" s="76" t="s">
        <v>25</v>
      </c>
      <c r="E4" s="75">
        <v>4680</v>
      </c>
      <c r="F4" s="75">
        <v>29</v>
      </c>
      <c r="G4" s="47">
        <f>A4*1000/34</f>
        <v>29.411764705882351</v>
      </c>
    </row>
    <row r="5" spans="1:7" x14ac:dyDescent="0.25">
      <c r="A5" s="26">
        <v>2</v>
      </c>
      <c r="B5" s="27" t="s">
        <v>243</v>
      </c>
      <c r="C5" s="30" t="s">
        <v>22</v>
      </c>
      <c r="D5" s="27" t="s">
        <v>23</v>
      </c>
      <c r="E5" s="69">
        <v>2050</v>
      </c>
      <c r="F5" s="69">
        <v>18</v>
      </c>
      <c r="G5" s="47">
        <f t="shared" ref="G5:G37" si="0">A5*1000/34</f>
        <v>58.823529411764703</v>
      </c>
    </row>
    <row r="6" spans="1:7" x14ac:dyDescent="0.25">
      <c r="A6" s="26">
        <v>3</v>
      </c>
      <c r="B6" s="27" t="s">
        <v>55</v>
      </c>
      <c r="C6" s="30" t="s">
        <v>81</v>
      </c>
      <c r="D6" s="27" t="s">
        <v>25</v>
      </c>
      <c r="E6" s="69">
        <v>1470</v>
      </c>
      <c r="F6" s="69">
        <v>4</v>
      </c>
      <c r="G6" s="47">
        <f t="shared" si="0"/>
        <v>88.235294117647058</v>
      </c>
    </row>
    <row r="7" spans="1:7" x14ac:dyDescent="0.25">
      <c r="A7" s="26">
        <v>4</v>
      </c>
      <c r="B7" s="27" t="s">
        <v>84</v>
      </c>
      <c r="C7" s="30" t="s">
        <v>73</v>
      </c>
      <c r="D7" s="27" t="s">
        <v>134</v>
      </c>
      <c r="E7" s="69">
        <v>1290</v>
      </c>
      <c r="F7" s="69">
        <v>17</v>
      </c>
      <c r="G7" s="47"/>
    </row>
    <row r="8" spans="1:7" x14ac:dyDescent="0.25">
      <c r="A8" s="26">
        <v>5</v>
      </c>
      <c r="B8" s="27" t="s">
        <v>250</v>
      </c>
      <c r="C8" s="30" t="s">
        <v>114</v>
      </c>
      <c r="D8" s="27" t="s">
        <v>134</v>
      </c>
      <c r="E8" s="69">
        <v>4470</v>
      </c>
      <c r="F8" s="69">
        <v>28</v>
      </c>
      <c r="G8" s="47"/>
    </row>
    <row r="9" spans="1:7" x14ac:dyDescent="0.25">
      <c r="A9" s="26">
        <v>6</v>
      </c>
      <c r="B9" s="27" t="s">
        <v>251</v>
      </c>
      <c r="C9" s="30" t="s">
        <v>68</v>
      </c>
      <c r="D9" s="27" t="s">
        <v>134</v>
      </c>
      <c r="E9" s="69">
        <v>1090</v>
      </c>
      <c r="F9" s="69">
        <v>22</v>
      </c>
      <c r="G9" s="47"/>
    </row>
    <row r="10" spans="1:7" x14ac:dyDescent="0.25">
      <c r="A10" s="26">
        <v>7</v>
      </c>
      <c r="B10" s="27" t="s">
        <v>49</v>
      </c>
      <c r="C10" s="30" t="s">
        <v>50</v>
      </c>
      <c r="D10" s="27" t="s">
        <v>23</v>
      </c>
      <c r="E10" s="69">
        <v>670</v>
      </c>
      <c r="F10" s="69">
        <v>5</v>
      </c>
      <c r="G10" s="47">
        <f t="shared" si="0"/>
        <v>205.88235294117646</v>
      </c>
    </row>
    <row r="11" spans="1:7" x14ac:dyDescent="0.25">
      <c r="A11" s="26">
        <v>8</v>
      </c>
      <c r="B11" s="27" t="s">
        <v>18</v>
      </c>
      <c r="C11" s="30" t="s">
        <v>19</v>
      </c>
      <c r="D11" s="27" t="s">
        <v>37</v>
      </c>
      <c r="E11" s="69">
        <v>550</v>
      </c>
      <c r="F11" s="69">
        <v>10</v>
      </c>
      <c r="G11" s="47">
        <f t="shared" si="0"/>
        <v>235.29411764705881</v>
      </c>
    </row>
    <row r="12" spans="1:7" x14ac:dyDescent="0.25">
      <c r="A12" s="26">
        <v>9</v>
      </c>
      <c r="B12" s="27" t="s">
        <v>252</v>
      </c>
      <c r="C12" s="30" t="s">
        <v>253</v>
      </c>
      <c r="D12" s="27" t="s">
        <v>134</v>
      </c>
      <c r="E12" s="69">
        <v>4050</v>
      </c>
      <c r="F12" s="69">
        <v>34</v>
      </c>
      <c r="G12" s="47"/>
    </row>
    <row r="13" spans="1:7" x14ac:dyDescent="0.25">
      <c r="A13" s="26">
        <v>10</v>
      </c>
      <c r="B13" s="27" t="s">
        <v>237</v>
      </c>
      <c r="C13" s="30" t="s">
        <v>254</v>
      </c>
      <c r="D13" s="27" t="s">
        <v>134</v>
      </c>
      <c r="E13" s="69">
        <v>1020</v>
      </c>
      <c r="F13" s="69">
        <v>23</v>
      </c>
      <c r="G13" s="47"/>
    </row>
    <row r="14" spans="1:7" x14ac:dyDescent="0.25">
      <c r="A14" s="26">
        <v>11</v>
      </c>
      <c r="B14" s="27" t="s">
        <v>158</v>
      </c>
      <c r="C14" s="30" t="s">
        <v>159</v>
      </c>
      <c r="D14" s="27" t="s">
        <v>23</v>
      </c>
      <c r="E14" s="69">
        <v>670</v>
      </c>
      <c r="F14" s="69">
        <v>2</v>
      </c>
      <c r="G14" s="47">
        <f t="shared" si="0"/>
        <v>323.52941176470586</v>
      </c>
    </row>
    <row r="15" spans="1:7" x14ac:dyDescent="0.25">
      <c r="A15" s="26">
        <v>12</v>
      </c>
      <c r="B15" s="27" t="s">
        <v>207</v>
      </c>
      <c r="C15" s="30" t="s">
        <v>208</v>
      </c>
      <c r="D15" s="27" t="s">
        <v>134</v>
      </c>
      <c r="E15" s="69">
        <v>450</v>
      </c>
      <c r="F15" s="69">
        <v>16</v>
      </c>
      <c r="G15" s="47"/>
    </row>
    <row r="16" spans="1:7" x14ac:dyDescent="0.25">
      <c r="A16" s="26">
        <v>13</v>
      </c>
      <c r="B16" s="27" t="s">
        <v>124</v>
      </c>
      <c r="C16" s="30" t="s">
        <v>111</v>
      </c>
      <c r="D16" s="27" t="s">
        <v>23</v>
      </c>
      <c r="E16" s="69">
        <v>3440</v>
      </c>
      <c r="F16" s="69">
        <v>27</v>
      </c>
      <c r="G16" s="47">
        <f t="shared" si="0"/>
        <v>382.35294117647061</v>
      </c>
    </row>
    <row r="17" spans="1:7" x14ac:dyDescent="0.25">
      <c r="A17" s="26">
        <v>14</v>
      </c>
      <c r="B17" s="27" t="s">
        <v>255</v>
      </c>
      <c r="C17" s="30" t="s">
        <v>256</v>
      </c>
      <c r="D17" s="27" t="s">
        <v>134</v>
      </c>
      <c r="E17" s="69">
        <v>870</v>
      </c>
      <c r="F17" s="69">
        <v>19</v>
      </c>
      <c r="G17" s="47"/>
    </row>
    <row r="18" spans="1:7" x14ac:dyDescent="0.25">
      <c r="A18" s="26">
        <v>15</v>
      </c>
      <c r="B18" s="27" t="s">
        <v>230</v>
      </c>
      <c r="C18" s="30" t="s">
        <v>115</v>
      </c>
      <c r="D18" s="27" t="s">
        <v>134</v>
      </c>
      <c r="E18" s="69">
        <v>280</v>
      </c>
      <c r="F18" s="69">
        <v>15</v>
      </c>
      <c r="G18" s="47"/>
    </row>
    <row r="19" spans="1:7" x14ac:dyDescent="0.25">
      <c r="A19" s="26">
        <v>16</v>
      </c>
      <c r="B19" s="27" t="s">
        <v>83</v>
      </c>
      <c r="C19" s="30" t="s">
        <v>115</v>
      </c>
      <c r="D19" s="27" t="s">
        <v>134</v>
      </c>
      <c r="E19" s="69">
        <v>280</v>
      </c>
      <c r="F19" s="69">
        <v>9</v>
      </c>
      <c r="G19" s="47"/>
    </row>
    <row r="20" spans="1:7" x14ac:dyDescent="0.25">
      <c r="A20" s="26">
        <v>17</v>
      </c>
      <c r="B20" s="27" t="s">
        <v>77</v>
      </c>
      <c r="C20" s="30" t="s">
        <v>48</v>
      </c>
      <c r="D20" s="27" t="s">
        <v>30</v>
      </c>
      <c r="E20" s="69">
        <v>2320</v>
      </c>
      <c r="F20" s="69">
        <v>31</v>
      </c>
      <c r="G20" s="47">
        <f t="shared" si="0"/>
        <v>500</v>
      </c>
    </row>
    <row r="21" spans="1:7" x14ac:dyDescent="0.25">
      <c r="A21" s="26">
        <v>18</v>
      </c>
      <c r="B21" s="27" t="s">
        <v>257</v>
      </c>
      <c r="C21" s="30" t="s">
        <v>258</v>
      </c>
      <c r="D21" s="27" t="s">
        <v>134</v>
      </c>
      <c r="E21" s="69">
        <v>770</v>
      </c>
      <c r="F21" s="69">
        <v>24</v>
      </c>
      <c r="G21" s="47"/>
    </row>
    <row r="22" spans="1:7" x14ac:dyDescent="0.25">
      <c r="A22" s="26">
        <v>19</v>
      </c>
      <c r="B22" s="27" t="s">
        <v>47</v>
      </c>
      <c r="C22" s="30" t="s">
        <v>48</v>
      </c>
      <c r="D22" s="27" t="s">
        <v>25</v>
      </c>
      <c r="E22" s="69">
        <v>260</v>
      </c>
      <c r="F22" s="69">
        <v>1</v>
      </c>
      <c r="G22" s="47">
        <f t="shared" si="0"/>
        <v>558.82352941176475</v>
      </c>
    </row>
    <row r="23" spans="1:7" x14ac:dyDescent="0.25">
      <c r="A23" s="26">
        <v>20</v>
      </c>
      <c r="B23" s="27" t="s">
        <v>88</v>
      </c>
      <c r="C23" s="30" t="s">
        <v>89</v>
      </c>
      <c r="D23" s="27" t="s">
        <v>134</v>
      </c>
      <c r="E23" s="69">
        <v>90</v>
      </c>
      <c r="F23" s="69">
        <v>11</v>
      </c>
      <c r="G23" s="47"/>
    </row>
    <row r="24" spans="1:7" x14ac:dyDescent="0.25">
      <c r="A24" s="26">
        <v>21</v>
      </c>
      <c r="B24" s="27" t="s">
        <v>250</v>
      </c>
      <c r="C24" s="30" t="s">
        <v>259</v>
      </c>
      <c r="D24" s="27" t="s">
        <v>134</v>
      </c>
      <c r="E24" s="69">
        <v>1880</v>
      </c>
      <c r="F24" s="69">
        <v>32</v>
      </c>
      <c r="G24" s="47"/>
    </row>
    <row r="25" spans="1:7" x14ac:dyDescent="0.25">
      <c r="A25" s="26">
        <v>22</v>
      </c>
      <c r="B25" s="27" t="s">
        <v>230</v>
      </c>
      <c r="C25" s="30" t="s">
        <v>253</v>
      </c>
      <c r="D25" s="27" t="s">
        <v>134</v>
      </c>
      <c r="E25" s="69">
        <v>330</v>
      </c>
      <c r="F25" s="69">
        <v>20</v>
      </c>
      <c r="G25" s="47"/>
    </row>
    <row r="26" spans="1:7" x14ac:dyDescent="0.25">
      <c r="A26" s="26">
        <v>23</v>
      </c>
      <c r="B26" s="27" t="s">
        <v>260</v>
      </c>
      <c r="C26" s="30" t="s">
        <v>186</v>
      </c>
      <c r="D26" s="27" t="s">
        <v>69</v>
      </c>
      <c r="E26" s="69">
        <v>140</v>
      </c>
      <c r="F26" s="69">
        <v>7</v>
      </c>
      <c r="G26" s="47">
        <f t="shared" si="0"/>
        <v>676.47058823529414</v>
      </c>
    </row>
    <row r="27" spans="1:7" x14ac:dyDescent="0.25">
      <c r="A27" s="26">
        <v>24</v>
      </c>
      <c r="B27" s="27" t="s">
        <v>24</v>
      </c>
      <c r="C27" s="30" t="s">
        <v>11</v>
      </c>
      <c r="D27" s="27" t="s">
        <v>25</v>
      </c>
      <c r="E27" s="69">
        <v>0</v>
      </c>
      <c r="F27" s="69">
        <v>14</v>
      </c>
      <c r="G27" s="47">
        <v>1000</v>
      </c>
    </row>
    <row r="28" spans="1:7" x14ac:dyDescent="0.25">
      <c r="A28" s="26">
        <v>25</v>
      </c>
      <c r="B28" s="27" t="s">
        <v>58</v>
      </c>
      <c r="C28" s="30" t="s">
        <v>2</v>
      </c>
      <c r="D28" s="27" t="s">
        <v>23</v>
      </c>
      <c r="E28" s="69">
        <v>1870</v>
      </c>
      <c r="F28" s="69">
        <v>30</v>
      </c>
      <c r="G28" s="47">
        <f t="shared" si="0"/>
        <v>735.29411764705878</v>
      </c>
    </row>
    <row r="29" spans="1:7" x14ac:dyDescent="0.25">
      <c r="A29" s="26">
        <v>26</v>
      </c>
      <c r="B29" s="27" t="s">
        <v>51</v>
      </c>
      <c r="C29" s="30" t="s">
        <v>52</v>
      </c>
      <c r="D29" s="27" t="s">
        <v>37</v>
      </c>
      <c r="E29" s="69">
        <v>280</v>
      </c>
      <c r="F29" s="69">
        <v>21</v>
      </c>
      <c r="G29" s="47">
        <f t="shared" si="0"/>
        <v>764.70588235294122</v>
      </c>
    </row>
    <row r="30" spans="1:7" x14ac:dyDescent="0.25">
      <c r="A30" s="26">
        <v>27</v>
      </c>
      <c r="B30" s="27" t="s">
        <v>261</v>
      </c>
      <c r="C30" s="30" t="s">
        <v>262</v>
      </c>
      <c r="D30" s="27" t="s">
        <v>69</v>
      </c>
      <c r="E30" s="69">
        <v>90</v>
      </c>
      <c r="F30" s="69">
        <v>3</v>
      </c>
      <c r="G30" s="47">
        <f t="shared" si="0"/>
        <v>794.11764705882354</v>
      </c>
    </row>
    <row r="31" spans="1:7" x14ac:dyDescent="0.25">
      <c r="A31" s="26">
        <v>28</v>
      </c>
      <c r="B31" s="27" t="s">
        <v>263</v>
      </c>
      <c r="C31" s="30" t="s">
        <v>150</v>
      </c>
      <c r="D31" s="27" t="s">
        <v>134</v>
      </c>
      <c r="E31" s="69">
        <v>0</v>
      </c>
      <c r="F31" s="69">
        <v>13</v>
      </c>
      <c r="G31" s="47"/>
    </row>
    <row r="32" spans="1:7" x14ac:dyDescent="0.25">
      <c r="A32" s="26">
        <v>29</v>
      </c>
      <c r="B32" s="27" t="s">
        <v>16</v>
      </c>
      <c r="C32" s="30" t="s">
        <v>17</v>
      </c>
      <c r="D32" s="27" t="s">
        <v>23</v>
      </c>
      <c r="E32" s="69">
        <v>1850</v>
      </c>
      <c r="F32" s="69">
        <v>33</v>
      </c>
      <c r="G32" s="47">
        <f t="shared" si="0"/>
        <v>852.94117647058829</v>
      </c>
    </row>
    <row r="33" spans="1:7" x14ac:dyDescent="0.25">
      <c r="A33" s="26">
        <v>30</v>
      </c>
      <c r="B33" s="27" t="s">
        <v>80</v>
      </c>
      <c r="C33" s="30" t="s">
        <v>31</v>
      </c>
      <c r="D33" s="27" t="s">
        <v>25</v>
      </c>
      <c r="E33" s="69">
        <v>1330</v>
      </c>
      <c r="F33" s="69">
        <v>26</v>
      </c>
      <c r="G33" s="47">
        <f t="shared" si="0"/>
        <v>882.35294117647061</v>
      </c>
    </row>
    <row r="34" spans="1:7" x14ac:dyDescent="0.25">
      <c r="A34" s="26">
        <v>31</v>
      </c>
      <c r="B34" s="27" t="s">
        <v>264</v>
      </c>
      <c r="C34" s="30" t="s">
        <v>265</v>
      </c>
      <c r="D34" s="27" t="s">
        <v>134</v>
      </c>
      <c r="E34" s="69">
        <v>0</v>
      </c>
      <c r="F34" s="69">
        <v>12</v>
      </c>
      <c r="G34" s="47"/>
    </row>
    <row r="35" spans="1:7" x14ac:dyDescent="0.25">
      <c r="A35" s="26">
        <v>32</v>
      </c>
      <c r="B35" s="27" t="s">
        <v>126</v>
      </c>
      <c r="C35" s="30" t="s">
        <v>266</v>
      </c>
      <c r="D35" s="27" t="s">
        <v>25</v>
      </c>
      <c r="E35" s="69">
        <v>60</v>
      </c>
      <c r="F35" s="69">
        <v>8</v>
      </c>
      <c r="G35" s="47">
        <f t="shared" si="0"/>
        <v>941.17647058823525</v>
      </c>
    </row>
    <row r="36" spans="1:7" x14ac:dyDescent="0.25">
      <c r="A36" s="26">
        <v>33</v>
      </c>
      <c r="B36" s="27" t="s">
        <v>120</v>
      </c>
      <c r="C36" s="30" t="s">
        <v>87</v>
      </c>
      <c r="D36" s="27" t="s">
        <v>134</v>
      </c>
      <c r="E36" s="69">
        <v>0</v>
      </c>
      <c r="F36" s="69">
        <v>6</v>
      </c>
      <c r="G36" s="47"/>
    </row>
    <row r="37" spans="1:7" x14ac:dyDescent="0.25">
      <c r="A37" s="26">
        <v>34</v>
      </c>
      <c r="B37" s="27" t="s">
        <v>267</v>
      </c>
      <c r="C37" s="30" t="s">
        <v>29</v>
      </c>
      <c r="D37" s="27" t="s">
        <v>30</v>
      </c>
      <c r="E37" s="69">
        <v>0</v>
      </c>
      <c r="F37" s="69">
        <v>25</v>
      </c>
      <c r="G37" s="47">
        <f t="shared" si="0"/>
        <v>1000</v>
      </c>
    </row>
  </sheetData>
  <mergeCells count="3">
    <mergeCell ref="F2:G2"/>
    <mergeCell ref="B2:C2"/>
    <mergeCell ref="D2:E2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5"/>
  <sheetViews>
    <sheetView topLeftCell="A6" zoomScaleNormal="100" workbookViewId="0">
      <selection activeCell="F28" sqref="F28"/>
    </sheetView>
  </sheetViews>
  <sheetFormatPr baseColWidth="10" defaultRowHeight="15" x14ac:dyDescent="0.25"/>
  <cols>
    <col min="2" max="2" width="14.140625" customWidth="1"/>
    <col min="4" max="4" width="15.5703125" customWidth="1"/>
  </cols>
  <sheetData>
    <row r="2" spans="1:7" ht="27" customHeight="1" x14ac:dyDescent="0.25">
      <c r="A2" s="40">
        <v>2</v>
      </c>
      <c r="B2" s="122" t="s">
        <v>45</v>
      </c>
      <c r="C2" s="122"/>
      <c r="D2" s="123" t="s">
        <v>222</v>
      </c>
      <c r="E2" s="123"/>
      <c r="F2" s="122" t="s">
        <v>245</v>
      </c>
      <c r="G2" s="122"/>
    </row>
    <row r="3" spans="1:7" x14ac:dyDescent="0.25">
      <c r="B3" s="26" t="s">
        <v>3</v>
      </c>
      <c r="C3" s="26" t="s">
        <v>4</v>
      </c>
      <c r="D3" s="26" t="s">
        <v>5</v>
      </c>
      <c r="E3" s="26" t="s">
        <v>38</v>
      </c>
      <c r="F3" s="26" t="s">
        <v>39</v>
      </c>
      <c r="G3" s="26" t="s">
        <v>40</v>
      </c>
    </row>
    <row r="4" spans="1:7" x14ac:dyDescent="0.25">
      <c r="A4" s="26">
        <v>1</v>
      </c>
      <c r="B4" s="73" t="s">
        <v>67</v>
      </c>
      <c r="C4" s="74" t="s">
        <v>224</v>
      </c>
      <c r="D4" s="75" t="s">
        <v>183</v>
      </c>
      <c r="E4" s="75">
        <v>1930</v>
      </c>
      <c r="F4" s="75">
        <v>3</v>
      </c>
      <c r="G4" s="13">
        <f>A4*1000/22</f>
        <v>45.454545454545453</v>
      </c>
    </row>
    <row r="5" spans="1:7" x14ac:dyDescent="0.25">
      <c r="A5" s="26">
        <v>2</v>
      </c>
      <c r="B5" s="27" t="s">
        <v>225</v>
      </c>
      <c r="C5" s="30" t="s">
        <v>226</v>
      </c>
      <c r="D5" s="69" t="s">
        <v>227</v>
      </c>
      <c r="E5" s="69">
        <v>580</v>
      </c>
      <c r="F5" s="69">
        <v>12</v>
      </c>
      <c r="G5" s="29"/>
    </row>
    <row r="6" spans="1:7" x14ac:dyDescent="0.25">
      <c r="A6" s="26">
        <v>3</v>
      </c>
      <c r="B6" s="27" t="s">
        <v>97</v>
      </c>
      <c r="C6" s="30" t="s">
        <v>228</v>
      </c>
      <c r="D6" s="69" t="s">
        <v>229</v>
      </c>
      <c r="E6" s="69">
        <v>120</v>
      </c>
      <c r="F6" s="69">
        <v>15</v>
      </c>
      <c r="G6" s="29"/>
    </row>
    <row r="7" spans="1:7" x14ac:dyDescent="0.25">
      <c r="A7" s="26">
        <v>4</v>
      </c>
      <c r="B7" s="27" t="s">
        <v>212</v>
      </c>
      <c r="C7" s="30" t="s">
        <v>178</v>
      </c>
      <c r="D7" s="69" t="s">
        <v>227</v>
      </c>
      <c r="E7" s="69">
        <v>1450</v>
      </c>
      <c r="F7" s="69">
        <v>7</v>
      </c>
      <c r="G7" s="29"/>
    </row>
    <row r="8" spans="1:7" x14ac:dyDescent="0.25">
      <c r="A8" s="26">
        <v>5</v>
      </c>
      <c r="B8" s="27" t="s">
        <v>230</v>
      </c>
      <c r="C8" s="30" t="s">
        <v>231</v>
      </c>
      <c r="D8" s="69" t="s">
        <v>232</v>
      </c>
      <c r="E8" s="69">
        <v>200</v>
      </c>
      <c r="F8" s="69">
        <v>14</v>
      </c>
      <c r="G8" s="29"/>
    </row>
    <row r="9" spans="1:7" x14ac:dyDescent="0.25">
      <c r="A9" s="26">
        <v>6</v>
      </c>
      <c r="B9" s="27" t="s">
        <v>169</v>
      </c>
      <c r="C9" s="30" t="s">
        <v>175</v>
      </c>
      <c r="D9" s="69" t="s">
        <v>233</v>
      </c>
      <c r="E9" s="69">
        <v>100</v>
      </c>
      <c r="F9" s="69">
        <v>16</v>
      </c>
      <c r="G9" s="29"/>
    </row>
    <row r="10" spans="1:7" x14ac:dyDescent="0.25">
      <c r="A10" s="26">
        <v>7</v>
      </c>
      <c r="B10" s="27" t="s">
        <v>65</v>
      </c>
      <c r="C10" s="30" t="s">
        <v>179</v>
      </c>
      <c r="D10" s="69" t="s">
        <v>25</v>
      </c>
      <c r="E10" s="69">
        <v>1400</v>
      </c>
      <c r="F10" s="69">
        <v>4</v>
      </c>
      <c r="G10" s="29">
        <f t="shared" ref="G10:G25" si="0">A10*1000/22</f>
        <v>318.18181818181819</v>
      </c>
    </row>
    <row r="11" spans="1:7" x14ac:dyDescent="0.25">
      <c r="A11" s="26">
        <v>8</v>
      </c>
      <c r="B11" s="27" t="s">
        <v>47</v>
      </c>
      <c r="C11" s="30" t="s">
        <v>179</v>
      </c>
      <c r="D11" s="69" t="s">
        <v>25</v>
      </c>
      <c r="E11" s="69">
        <v>180</v>
      </c>
      <c r="F11" s="69">
        <v>8</v>
      </c>
      <c r="G11" s="29">
        <f t="shared" si="0"/>
        <v>363.63636363636363</v>
      </c>
    </row>
    <row r="12" spans="1:7" x14ac:dyDescent="0.25">
      <c r="A12" s="26">
        <v>9</v>
      </c>
      <c r="B12" s="27" t="s">
        <v>230</v>
      </c>
      <c r="C12" s="30" t="s">
        <v>234</v>
      </c>
      <c r="D12" s="69" t="s">
        <v>232</v>
      </c>
      <c r="E12" s="69">
        <v>35</v>
      </c>
      <c r="F12" s="69">
        <v>19</v>
      </c>
      <c r="G12" s="29"/>
    </row>
    <row r="13" spans="1:7" x14ac:dyDescent="0.25">
      <c r="A13" s="26">
        <v>10</v>
      </c>
      <c r="B13" s="27" t="s">
        <v>64</v>
      </c>
      <c r="C13" s="30" t="s">
        <v>235</v>
      </c>
      <c r="D13" s="69" t="s">
        <v>23</v>
      </c>
      <c r="E13" s="69">
        <v>1400</v>
      </c>
      <c r="F13" s="69">
        <v>1</v>
      </c>
      <c r="G13" s="29">
        <f t="shared" si="0"/>
        <v>454.54545454545456</v>
      </c>
    </row>
    <row r="14" spans="1:7" x14ac:dyDescent="0.25">
      <c r="A14" s="26">
        <v>11</v>
      </c>
      <c r="B14" s="27" t="s">
        <v>84</v>
      </c>
      <c r="C14" s="30" t="s">
        <v>182</v>
      </c>
      <c r="D14" s="69" t="s">
        <v>236</v>
      </c>
      <c r="E14" s="69">
        <v>100</v>
      </c>
      <c r="F14" s="69">
        <v>10</v>
      </c>
      <c r="G14" s="29"/>
    </row>
    <row r="15" spans="1:7" x14ac:dyDescent="0.25">
      <c r="A15" s="26">
        <v>12</v>
      </c>
      <c r="B15" s="27" t="s">
        <v>237</v>
      </c>
      <c r="C15" s="30" t="s">
        <v>238</v>
      </c>
      <c r="D15" s="69" t="s">
        <v>232</v>
      </c>
      <c r="E15" s="69">
        <v>30</v>
      </c>
      <c r="F15" s="69">
        <v>22</v>
      </c>
      <c r="G15" s="29"/>
    </row>
    <row r="16" spans="1:7" x14ac:dyDescent="0.25">
      <c r="A16" s="26">
        <v>13</v>
      </c>
      <c r="B16" s="27" t="s">
        <v>225</v>
      </c>
      <c r="C16" s="30" t="s">
        <v>239</v>
      </c>
      <c r="D16" s="69" t="s">
        <v>227</v>
      </c>
      <c r="E16" s="69">
        <v>100</v>
      </c>
      <c r="F16" s="69">
        <v>6</v>
      </c>
      <c r="G16" s="29"/>
    </row>
    <row r="17" spans="1:7" x14ac:dyDescent="0.25">
      <c r="A17" s="26">
        <v>14</v>
      </c>
      <c r="B17" s="27" t="s">
        <v>88</v>
      </c>
      <c r="C17" s="30" t="s">
        <v>240</v>
      </c>
      <c r="D17" s="69" t="s">
        <v>236</v>
      </c>
      <c r="E17" s="69">
        <v>250</v>
      </c>
      <c r="F17" s="69">
        <v>18</v>
      </c>
      <c r="G17" s="29"/>
    </row>
    <row r="18" spans="1:7" x14ac:dyDescent="0.25">
      <c r="A18" s="26">
        <v>15</v>
      </c>
      <c r="B18" s="27" t="s">
        <v>157</v>
      </c>
      <c r="C18" s="30" t="s">
        <v>241</v>
      </c>
      <c r="D18" s="69" t="s">
        <v>23</v>
      </c>
      <c r="E18" s="69">
        <v>20</v>
      </c>
      <c r="F18" s="69">
        <v>9</v>
      </c>
      <c r="G18" s="29">
        <f t="shared" si="0"/>
        <v>681.81818181818187</v>
      </c>
    </row>
    <row r="19" spans="1:7" x14ac:dyDescent="0.25">
      <c r="A19" s="26">
        <v>16</v>
      </c>
      <c r="B19" s="27" t="s">
        <v>10</v>
      </c>
      <c r="C19" s="30" t="s">
        <v>174</v>
      </c>
      <c r="D19" s="69" t="s">
        <v>183</v>
      </c>
      <c r="E19" s="69">
        <v>20</v>
      </c>
      <c r="F19" s="69">
        <v>21</v>
      </c>
      <c r="G19" s="29">
        <f t="shared" si="0"/>
        <v>727.27272727272725</v>
      </c>
    </row>
    <row r="20" spans="1:7" x14ac:dyDescent="0.25">
      <c r="A20" s="26">
        <v>17</v>
      </c>
      <c r="B20" s="27" t="s">
        <v>83</v>
      </c>
      <c r="C20" s="30" t="s">
        <v>234</v>
      </c>
      <c r="D20" s="69" t="s">
        <v>236</v>
      </c>
      <c r="E20" s="69">
        <v>20</v>
      </c>
      <c r="F20" s="69">
        <v>5</v>
      </c>
      <c r="G20" s="29"/>
    </row>
    <row r="21" spans="1:7" x14ac:dyDescent="0.25">
      <c r="A21" s="26">
        <v>18</v>
      </c>
      <c r="B21" s="27" t="s">
        <v>16</v>
      </c>
      <c r="C21" s="30" t="s">
        <v>246</v>
      </c>
      <c r="D21" s="69" t="s">
        <v>23</v>
      </c>
      <c r="E21" s="69">
        <v>0</v>
      </c>
      <c r="F21" s="69">
        <v>13</v>
      </c>
      <c r="G21" s="29">
        <f t="shared" si="0"/>
        <v>818.18181818181813</v>
      </c>
    </row>
    <row r="22" spans="1:7" x14ac:dyDescent="0.25">
      <c r="A22" s="26">
        <v>19</v>
      </c>
      <c r="B22" s="70" t="s">
        <v>126</v>
      </c>
      <c r="C22" s="71" t="s">
        <v>242</v>
      </c>
      <c r="D22" s="72" t="s">
        <v>185</v>
      </c>
      <c r="E22" s="72">
        <v>5</v>
      </c>
      <c r="F22" s="72">
        <v>20</v>
      </c>
      <c r="G22" s="29">
        <f t="shared" si="0"/>
        <v>863.63636363636363</v>
      </c>
    </row>
    <row r="23" spans="1:7" x14ac:dyDescent="0.25">
      <c r="A23" s="26">
        <v>20</v>
      </c>
      <c r="B23" s="27" t="s">
        <v>55</v>
      </c>
      <c r="C23" s="30" t="s">
        <v>247</v>
      </c>
      <c r="D23" s="69" t="s">
        <v>25</v>
      </c>
      <c r="E23" s="69">
        <v>5</v>
      </c>
      <c r="F23" s="69">
        <v>17</v>
      </c>
      <c r="G23" s="29">
        <f t="shared" si="0"/>
        <v>909.09090909090912</v>
      </c>
    </row>
    <row r="24" spans="1:7" x14ac:dyDescent="0.25">
      <c r="A24" s="26">
        <v>21</v>
      </c>
      <c r="B24" s="27" t="s">
        <v>243</v>
      </c>
      <c r="C24" s="30" t="s">
        <v>248</v>
      </c>
      <c r="D24" s="69" t="s">
        <v>23</v>
      </c>
      <c r="E24" s="69">
        <v>0</v>
      </c>
      <c r="F24" s="69">
        <v>11</v>
      </c>
      <c r="G24" s="29">
        <f t="shared" si="0"/>
        <v>954.5454545454545</v>
      </c>
    </row>
    <row r="25" spans="1:7" x14ac:dyDescent="0.25">
      <c r="A25" s="26">
        <v>22</v>
      </c>
      <c r="B25" s="27" t="s">
        <v>14</v>
      </c>
      <c r="C25" s="30" t="s">
        <v>244</v>
      </c>
      <c r="D25" s="69" t="s">
        <v>185</v>
      </c>
      <c r="E25" s="69">
        <v>0</v>
      </c>
      <c r="F25" s="69">
        <v>2</v>
      </c>
      <c r="G25" s="29">
        <f t="shared" si="0"/>
        <v>1000</v>
      </c>
    </row>
  </sheetData>
  <mergeCells count="3">
    <mergeCell ref="B2:C2"/>
    <mergeCell ref="F2:G2"/>
    <mergeCell ref="D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62"/>
  <sheetViews>
    <sheetView topLeftCell="A27" workbookViewId="0">
      <selection activeCell="A3" sqref="A3:G43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17" customWidth="1"/>
    <col min="4" max="4" width="15.5703125" customWidth="1"/>
  </cols>
  <sheetData>
    <row r="3" spans="1:7" ht="28.5" customHeight="1" x14ac:dyDescent="0.25">
      <c r="A3" s="41">
        <v>3</v>
      </c>
      <c r="B3" s="122" t="s">
        <v>45</v>
      </c>
      <c r="C3" s="122"/>
      <c r="D3" s="123" t="s">
        <v>149</v>
      </c>
      <c r="E3" s="123"/>
      <c r="F3" s="124" t="s">
        <v>245</v>
      </c>
      <c r="G3" s="122"/>
    </row>
    <row r="4" spans="1:7" x14ac:dyDescent="0.25">
      <c r="B4" s="26" t="s">
        <v>3</v>
      </c>
      <c r="C4" s="26" t="s">
        <v>4</v>
      </c>
      <c r="D4" s="26" t="s">
        <v>5</v>
      </c>
      <c r="E4" s="26" t="s">
        <v>38</v>
      </c>
      <c r="F4" s="26" t="s">
        <v>39</v>
      </c>
      <c r="G4" s="26" t="s">
        <v>40</v>
      </c>
    </row>
    <row r="5" spans="1:7" x14ac:dyDescent="0.25">
      <c r="A5" s="26">
        <v>1</v>
      </c>
      <c r="B5" s="31" t="s">
        <v>255</v>
      </c>
      <c r="C5" s="50" t="s">
        <v>256</v>
      </c>
      <c r="D5" s="53" t="s">
        <v>134</v>
      </c>
      <c r="E5" s="35">
        <v>13360</v>
      </c>
      <c r="F5" s="35">
        <v>34</v>
      </c>
      <c r="G5" s="13">
        <f>A5*1000/39</f>
        <v>25.641025641025642</v>
      </c>
    </row>
    <row r="6" spans="1:7" x14ac:dyDescent="0.25">
      <c r="A6" s="26">
        <v>2</v>
      </c>
      <c r="B6" s="27" t="s">
        <v>268</v>
      </c>
      <c r="C6" s="30" t="s">
        <v>269</v>
      </c>
      <c r="D6" s="77" t="s">
        <v>134</v>
      </c>
      <c r="E6" s="69">
        <v>12400</v>
      </c>
      <c r="F6" s="69">
        <v>30</v>
      </c>
      <c r="G6" s="13"/>
    </row>
    <row r="7" spans="1:7" x14ac:dyDescent="0.25">
      <c r="A7" s="26">
        <v>3</v>
      </c>
      <c r="B7" s="27" t="s">
        <v>80</v>
      </c>
      <c r="C7" s="30" t="s">
        <v>31</v>
      </c>
      <c r="D7" s="77" t="s">
        <v>25</v>
      </c>
      <c r="E7" s="69">
        <v>4920</v>
      </c>
      <c r="F7" s="69">
        <v>15</v>
      </c>
      <c r="G7" s="13">
        <f t="shared" ref="G7:G43" si="0">A7*1000/39</f>
        <v>76.92307692307692</v>
      </c>
    </row>
    <row r="8" spans="1:7" x14ac:dyDescent="0.25">
      <c r="A8" s="26">
        <v>4</v>
      </c>
      <c r="B8" s="27" t="s">
        <v>270</v>
      </c>
      <c r="C8" s="30" t="s">
        <v>153</v>
      </c>
      <c r="D8" s="77" t="s">
        <v>134</v>
      </c>
      <c r="E8" s="69">
        <v>4090</v>
      </c>
      <c r="F8" s="69">
        <v>1</v>
      </c>
      <c r="G8" s="13"/>
    </row>
    <row r="9" spans="1:7" x14ac:dyDescent="0.25">
      <c r="A9" s="26">
        <v>5</v>
      </c>
      <c r="B9" s="27" t="s">
        <v>160</v>
      </c>
      <c r="C9" s="30"/>
      <c r="D9" s="77" t="s">
        <v>134</v>
      </c>
      <c r="E9" s="69">
        <v>9680</v>
      </c>
      <c r="F9" s="69">
        <v>29</v>
      </c>
      <c r="G9" s="13"/>
    </row>
    <row r="10" spans="1:7" x14ac:dyDescent="0.25">
      <c r="A10" s="26">
        <v>6</v>
      </c>
      <c r="B10" s="27" t="s">
        <v>67</v>
      </c>
      <c r="C10" s="30" t="s">
        <v>68</v>
      </c>
      <c r="D10" s="77" t="s">
        <v>69</v>
      </c>
      <c r="E10" s="69">
        <v>9040</v>
      </c>
      <c r="F10" s="69">
        <v>39</v>
      </c>
      <c r="G10" s="13">
        <f t="shared" si="0"/>
        <v>153.84615384615384</v>
      </c>
    </row>
    <row r="11" spans="1:7" x14ac:dyDescent="0.25">
      <c r="A11" s="26">
        <v>7</v>
      </c>
      <c r="B11" s="27" t="s">
        <v>55</v>
      </c>
      <c r="C11" s="30" t="s">
        <v>81</v>
      </c>
      <c r="D11" s="77" t="s">
        <v>25</v>
      </c>
      <c r="E11" s="69">
        <v>4020</v>
      </c>
      <c r="F11" s="69">
        <v>12</v>
      </c>
      <c r="G11" s="13">
        <f t="shared" si="0"/>
        <v>179.48717948717947</v>
      </c>
    </row>
    <row r="12" spans="1:7" x14ac:dyDescent="0.25">
      <c r="A12" s="26">
        <v>8</v>
      </c>
      <c r="B12" s="27" t="s">
        <v>77</v>
      </c>
      <c r="C12" s="30" t="s">
        <v>48</v>
      </c>
      <c r="D12" s="77" t="s">
        <v>30</v>
      </c>
      <c r="E12" s="69">
        <v>3440</v>
      </c>
      <c r="F12" s="69">
        <v>4</v>
      </c>
      <c r="G12" s="13">
        <f t="shared" si="0"/>
        <v>205.12820512820514</v>
      </c>
    </row>
    <row r="13" spans="1:7" x14ac:dyDescent="0.25">
      <c r="A13" s="26">
        <v>9</v>
      </c>
      <c r="B13" s="27" t="s">
        <v>271</v>
      </c>
      <c r="C13" s="30" t="s">
        <v>32</v>
      </c>
      <c r="D13" s="77" t="s">
        <v>37</v>
      </c>
      <c r="E13" s="69">
        <v>8040</v>
      </c>
      <c r="F13" s="69">
        <v>40</v>
      </c>
      <c r="G13" s="13">
        <f t="shared" si="0"/>
        <v>230.76923076923077</v>
      </c>
    </row>
    <row r="14" spans="1:7" x14ac:dyDescent="0.25">
      <c r="A14" s="26">
        <v>10</v>
      </c>
      <c r="B14" s="27" t="s">
        <v>47</v>
      </c>
      <c r="C14" s="30" t="s">
        <v>48</v>
      </c>
      <c r="D14" s="77" t="s">
        <v>25</v>
      </c>
      <c r="E14" s="69">
        <v>2880</v>
      </c>
      <c r="F14" s="69">
        <v>25</v>
      </c>
      <c r="G14" s="13">
        <f t="shared" si="0"/>
        <v>256.41025641025641</v>
      </c>
    </row>
    <row r="15" spans="1:7" x14ac:dyDescent="0.25">
      <c r="A15" s="26">
        <v>11</v>
      </c>
      <c r="B15" s="27" t="s">
        <v>272</v>
      </c>
      <c r="C15" s="30" t="s">
        <v>71</v>
      </c>
      <c r="D15" s="27" t="s">
        <v>134</v>
      </c>
      <c r="E15" s="69">
        <v>2470</v>
      </c>
      <c r="F15" s="69">
        <v>20</v>
      </c>
      <c r="G15" s="13"/>
    </row>
    <row r="16" spans="1:7" x14ac:dyDescent="0.25">
      <c r="A16" s="26">
        <v>12</v>
      </c>
      <c r="B16" s="27" t="s">
        <v>21</v>
      </c>
      <c r="C16" s="30" t="s">
        <v>22</v>
      </c>
      <c r="D16" s="27" t="s">
        <v>23</v>
      </c>
      <c r="E16" s="69">
        <v>1840</v>
      </c>
      <c r="F16" s="69">
        <v>3</v>
      </c>
      <c r="G16" s="13">
        <f t="shared" si="0"/>
        <v>307.69230769230768</v>
      </c>
    </row>
    <row r="17" spans="1:7" x14ac:dyDescent="0.25">
      <c r="A17" s="26">
        <v>13</v>
      </c>
      <c r="B17" s="27" t="s">
        <v>88</v>
      </c>
      <c r="C17" s="30" t="s">
        <v>89</v>
      </c>
      <c r="D17" s="27" t="s">
        <v>134</v>
      </c>
      <c r="E17" s="69">
        <v>5860</v>
      </c>
      <c r="F17" s="69">
        <v>36</v>
      </c>
      <c r="G17" s="13"/>
    </row>
    <row r="18" spans="1:7" x14ac:dyDescent="0.25">
      <c r="A18" s="26">
        <v>14</v>
      </c>
      <c r="B18" s="27" t="s">
        <v>51</v>
      </c>
      <c r="C18" s="30" t="s">
        <v>52</v>
      </c>
      <c r="D18" s="77" t="s">
        <v>37</v>
      </c>
      <c r="E18" s="69">
        <v>2680</v>
      </c>
      <c r="F18" s="69">
        <v>22</v>
      </c>
      <c r="G18" s="13">
        <f t="shared" si="0"/>
        <v>358.97435897435895</v>
      </c>
    </row>
    <row r="19" spans="1:7" x14ac:dyDescent="0.25">
      <c r="A19" s="26">
        <v>15</v>
      </c>
      <c r="B19" s="27" t="s">
        <v>212</v>
      </c>
      <c r="C19" s="30" t="s">
        <v>17</v>
      </c>
      <c r="D19" s="27" t="s">
        <v>134</v>
      </c>
      <c r="E19" s="69">
        <v>1910</v>
      </c>
      <c r="F19" s="69">
        <v>19</v>
      </c>
      <c r="G19" s="13"/>
    </row>
    <row r="20" spans="1:7" x14ac:dyDescent="0.25">
      <c r="A20" s="26">
        <v>16</v>
      </c>
      <c r="B20" s="27" t="s">
        <v>83</v>
      </c>
      <c r="C20" s="30" t="s">
        <v>115</v>
      </c>
      <c r="D20" s="77" t="s">
        <v>134</v>
      </c>
      <c r="E20" s="69">
        <v>1660</v>
      </c>
      <c r="F20" s="69">
        <v>7</v>
      </c>
      <c r="G20" s="13"/>
    </row>
    <row r="21" spans="1:7" x14ac:dyDescent="0.25">
      <c r="A21" s="26">
        <v>17</v>
      </c>
      <c r="B21" s="27" t="s">
        <v>273</v>
      </c>
      <c r="C21" s="30" t="s">
        <v>12</v>
      </c>
      <c r="D21" s="77" t="s">
        <v>134</v>
      </c>
      <c r="E21" s="69">
        <v>5560</v>
      </c>
      <c r="F21" s="69">
        <v>33</v>
      </c>
      <c r="G21" s="13"/>
    </row>
    <row r="22" spans="1:7" x14ac:dyDescent="0.25">
      <c r="A22" s="26">
        <v>18</v>
      </c>
      <c r="B22" s="27" t="s">
        <v>274</v>
      </c>
      <c r="C22" s="30" t="s">
        <v>142</v>
      </c>
      <c r="D22" s="77" t="s">
        <v>134</v>
      </c>
      <c r="E22" s="69">
        <v>1880</v>
      </c>
      <c r="F22" s="69">
        <v>28</v>
      </c>
      <c r="G22" s="13"/>
    </row>
    <row r="23" spans="1:7" x14ac:dyDescent="0.25">
      <c r="A23" s="26">
        <v>19</v>
      </c>
      <c r="B23" s="27" t="s">
        <v>60</v>
      </c>
      <c r="C23" s="30" t="s">
        <v>32</v>
      </c>
      <c r="D23" s="77" t="s">
        <v>69</v>
      </c>
      <c r="E23" s="69">
        <v>1600</v>
      </c>
      <c r="F23" s="69">
        <v>5</v>
      </c>
      <c r="G23" s="13">
        <f t="shared" si="0"/>
        <v>487.17948717948718</v>
      </c>
    </row>
    <row r="24" spans="1:7" x14ac:dyDescent="0.25">
      <c r="A24" s="26">
        <v>20</v>
      </c>
      <c r="B24" s="27" t="s">
        <v>275</v>
      </c>
      <c r="C24" s="30" t="s">
        <v>276</v>
      </c>
      <c r="D24" s="77" t="s">
        <v>134</v>
      </c>
      <c r="E24" s="69">
        <v>1100</v>
      </c>
      <c r="F24" s="69">
        <v>18</v>
      </c>
      <c r="G24" s="13"/>
    </row>
    <row r="25" spans="1:7" x14ac:dyDescent="0.25">
      <c r="A25" s="26">
        <v>21</v>
      </c>
      <c r="B25" s="27" t="s">
        <v>14</v>
      </c>
      <c r="C25" s="30" t="s">
        <v>2</v>
      </c>
      <c r="D25" s="77" t="s">
        <v>25</v>
      </c>
      <c r="E25" s="69">
        <v>4640</v>
      </c>
      <c r="F25" s="69">
        <v>35</v>
      </c>
      <c r="G25" s="13">
        <f t="shared" si="0"/>
        <v>538.46153846153845</v>
      </c>
    </row>
    <row r="26" spans="1:7" x14ac:dyDescent="0.25">
      <c r="A26" s="26">
        <v>22</v>
      </c>
      <c r="B26" s="27" t="s">
        <v>237</v>
      </c>
      <c r="C26" s="30" t="s">
        <v>254</v>
      </c>
      <c r="D26" s="77" t="s">
        <v>134</v>
      </c>
      <c r="E26" s="69">
        <v>1620</v>
      </c>
      <c r="F26" s="69">
        <v>24</v>
      </c>
      <c r="G26" s="13"/>
    </row>
    <row r="27" spans="1:7" x14ac:dyDescent="0.25">
      <c r="A27" s="26">
        <v>23</v>
      </c>
      <c r="B27" s="27" t="s">
        <v>35</v>
      </c>
      <c r="C27" s="30" t="s">
        <v>11</v>
      </c>
      <c r="D27" s="77" t="s">
        <v>37</v>
      </c>
      <c r="E27" s="69">
        <v>1540</v>
      </c>
      <c r="F27" s="69">
        <v>10</v>
      </c>
      <c r="G27" s="13">
        <f t="shared" si="0"/>
        <v>589.74358974358972</v>
      </c>
    </row>
    <row r="28" spans="1:7" x14ac:dyDescent="0.25">
      <c r="A28" s="26">
        <v>24</v>
      </c>
      <c r="B28" s="27" t="s">
        <v>75</v>
      </c>
      <c r="C28" s="30" t="s">
        <v>2</v>
      </c>
      <c r="D28" s="77" t="s">
        <v>69</v>
      </c>
      <c r="E28" s="69">
        <v>1090</v>
      </c>
      <c r="F28" s="69">
        <v>13</v>
      </c>
      <c r="G28" s="13">
        <f t="shared" si="0"/>
        <v>615.38461538461536</v>
      </c>
    </row>
    <row r="29" spans="1:7" x14ac:dyDescent="0.25">
      <c r="A29" s="26">
        <v>25</v>
      </c>
      <c r="B29" s="27" t="s">
        <v>152</v>
      </c>
      <c r="C29" s="30" t="s">
        <v>153</v>
      </c>
      <c r="D29" s="77" t="s">
        <v>134</v>
      </c>
      <c r="E29" s="69">
        <v>1500</v>
      </c>
      <c r="F29" s="69">
        <v>2</v>
      </c>
      <c r="G29" s="13"/>
    </row>
    <row r="30" spans="1:7" x14ac:dyDescent="0.25">
      <c r="A30" s="26">
        <v>26</v>
      </c>
      <c r="B30" s="27" t="s">
        <v>150</v>
      </c>
      <c r="C30" s="30" t="s">
        <v>151</v>
      </c>
      <c r="D30" s="77" t="s">
        <v>134</v>
      </c>
      <c r="E30" s="69">
        <v>1300</v>
      </c>
      <c r="F30" s="69">
        <v>23</v>
      </c>
      <c r="G30" s="13"/>
    </row>
    <row r="31" spans="1:7" x14ac:dyDescent="0.25">
      <c r="A31" s="26">
        <v>27</v>
      </c>
      <c r="B31" s="27" t="s">
        <v>277</v>
      </c>
      <c r="C31" s="30" t="s">
        <v>92</v>
      </c>
      <c r="D31" s="77" t="s">
        <v>134</v>
      </c>
      <c r="E31" s="69">
        <v>1240</v>
      </c>
      <c r="F31" s="69">
        <v>32</v>
      </c>
      <c r="G31" s="13"/>
    </row>
    <row r="32" spans="1:7" x14ac:dyDescent="0.25">
      <c r="A32" s="26">
        <v>28</v>
      </c>
      <c r="B32" s="27" t="s">
        <v>278</v>
      </c>
      <c r="C32" s="30" t="s">
        <v>254</v>
      </c>
      <c r="D32" s="77" t="s">
        <v>134</v>
      </c>
      <c r="E32" s="69">
        <v>860</v>
      </c>
      <c r="F32" s="69">
        <v>16</v>
      </c>
      <c r="G32" s="13"/>
    </row>
    <row r="33" spans="1:7" x14ac:dyDescent="0.25">
      <c r="A33" s="26">
        <v>29</v>
      </c>
      <c r="B33" s="27" t="s">
        <v>16</v>
      </c>
      <c r="C33" s="30" t="s">
        <v>17</v>
      </c>
      <c r="D33" s="77" t="s">
        <v>23</v>
      </c>
      <c r="E33" s="69">
        <v>1480</v>
      </c>
      <c r="F33" s="69">
        <v>31</v>
      </c>
      <c r="G33" s="13">
        <f t="shared" si="0"/>
        <v>743.58974358974353</v>
      </c>
    </row>
    <row r="34" spans="1:7" x14ac:dyDescent="0.25">
      <c r="A34" s="26">
        <v>30</v>
      </c>
      <c r="B34" s="27" t="s">
        <v>279</v>
      </c>
      <c r="C34" s="30" t="s">
        <v>114</v>
      </c>
      <c r="D34" s="77" t="s">
        <v>134</v>
      </c>
      <c r="E34" s="69">
        <v>1220</v>
      </c>
      <c r="F34" s="69">
        <v>8</v>
      </c>
      <c r="G34" s="13"/>
    </row>
    <row r="35" spans="1:7" x14ac:dyDescent="0.25">
      <c r="A35" s="26">
        <v>31</v>
      </c>
      <c r="B35" s="27" t="s">
        <v>280</v>
      </c>
      <c r="C35" s="30" t="s">
        <v>281</v>
      </c>
      <c r="D35" s="77" t="s">
        <v>69</v>
      </c>
      <c r="E35" s="69">
        <v>690</v>
      </c>
      <c r="F35" s="69">
        <v>14</v>
      </c>
      <c r="G35" s="13">
        <f t="shared" si="0"/>
        <v>794.87179487179492</v>
      </c>
    </row>
    <row r="36" spans="1:7" x14ac:dyDescent="0.25">
      <c r="A36" s="26">
        <v>32</v>
      </c>
      <c r="B36" s="27" t="s">
        <v>278</v>
      </c>
      <c r="C36" s="30" t="s">
        <v>282</v>
      </c>
      <c r="D36" s="77" t="s">
        <v>134</v>
      </c>
      <c r="E36" s="69">
        <v>640</v>
      </c>
      <c r="F36" s="69">
        <v>26</v>
      </c>
      <c r="G36" s="13"/>
    </row>
    <row r="37" spans="1:7" x14ac:dyDescent="0.25">
      <c r="A37" s="26">
        <v>33</v>
      </c>
      <c r="B37" s="27" t="s">
        <v>283</v>
      </c>
      <c r="C37" s="30" t="s">
        <v>102</v>
      </c>
      <c r="D37" s="77" t="s">
        <v>30</v>
      </c>
      <c r="E37" s="69">
        <v>1200</v>
      </c>
      <c r="F37" s="69">
        <v>9</v>
      </c>
      <c r="G37" s="13">
        <f t="shared" si="0"/>
        <v>846.15384615384619</v>
      </c>
    </row>
    <row r="38" spans="1:7" x14ac:dyDescent="0.25">
      <c r="A38" s="26">
        <v>34</v>
      </c>
      <c r="B38" s="27" t="s">
        <v>84</v>
      </c>
      <c r="C38" s="30" t="s">
        <v>73</v>
      </c>
      <c r="D38" s="77" t="s">
        <v>134</v>
      </c>
      <c r="E38" s="69">
        <v>500</v>
      </c>
      <c r="F38" s="69">
        <v>27</v>
      </c>
      <c r="G38" s="13"/>
    </row>
    <row r="39" spans="1:7" x14ac:dyDescent="0.25">
      <c r="A39" s="26">
        <v>35</v>
      </c>
      <c r="B39" s="27" t="s">
        <v>278</v>
      </c>
      <c r="C39" s="30" t="s">
        <v>284</v>
      </c>
      <c r="D39" s="77" t="s">
        <v>134</v>
      </c>
      <c r="E39" s="69">
        <v>480</v>
      </c>
      <c r="F39" s="69">
        <v>11</v>
      </c>
      <c r="G39" s="13"/>
    </row>
    <row r="40" spans="1:7" x14ac:dyDescent="0.25">
      <c r="A40" s="26">
        <v>36</v>
      </c>
      <c r="B40" s="27" t="s">
        <v>24</v>
      </c>
      <c r="C40" s="30" t="s">
        <v>11</v>
      </c>
      <c r="D40" s="77" t="s">
        <v>25</v>
      </c>
      <c r="E40" s="69">
        <v>160</v>
      </c>
      <c r="F40" s="69">
        <v>37</v>
      </c>
      <c r="G40" s="13">
        <f t="shared" si="0"/>
        <v>923.07692307692309</v>
      </c>
    </row>
    <row r="41" spans="1:7" x14ac:dyDescent="0.25">
      <c r="A41" s="26">
        <v>37</v>
      </c>
      <c r="B41" s="27" t="s">
        <v>257</v>
      </c>
      <c r="C41" s="30" t="s">
        <v>258</v>
      </c>
      <c r="D41" s="77" t="s">
        <v>134</v>
      </c>
      <c r="E41" s="69">
        <v>970</v>
      </c>
      <c r="F41" s="69">
        <v>6</v>
      </c>
      <c r="G41" s="13"/>
    </row>
    <row r="42" spans="1:7" x14ac:dyDescent="0.25">
      <c r="A42" s="26">
        <v>38</v>
      </c>
      <c r="B42" s="27" t="s">
        <v>192</v>
      </c>
      <c r="C42" s="30" t="s">
        <v>285</v>
      </c>
      <c r="D42" s="77" t="s">
        <v>30</v>
      </c>
      <c r="E42" s="69">
        <v>300</v>
      </c>
      <c r="F42" s="69">
        <v>17</v>
      </c>
      <c r="G42" s="13">
        <f t="shared" si="0"/>
        <v>974.35897435897436</v>
      </c>
    </row>
    <row r="43" spans="1:7" x14ac:dyDescent="0.25">
      <c r="A43" s="26">
        <v>39</v>
      </c>
      <c r="B43" s="27" t="s">
        <v>260</v>
      </c>
      <c r="C43" s="30" t="s">
        <v>186</v>
      </c>
      <c r="D43" s="77" t="s">
        <v>69</v>
      </c>
      <c r="E43" s="69">
        <v>0</v>
      </c>
      <c r="F43" s="69">
        <v>38</v>
      </c>
      <c r="G43" s="13">
        <f t="shared" si="0"/>
        <v>1000</v>
      </c>
    </row>
    <row r="44" spans="1:7" x14ac:dyDescent="0.25">
      <c r="A44" s="26"/>
      <c r="B44" s="27"/>
      <c r="C44" s="30"/>
      <c r="D44" s="51"/>
      <c r="E44" s="5"/>
      <c r="F44" s="5"/>
    </row>
    <row r="45" spans="1:7" x14ac:dyDescent="0.25">
      <c r="A45" s="26"/>
      <c r="B45" s="27"/>
      <c r="C45" s="30"/>
      <c r="D45" s="51"/>
      <c r="E45" s="5"/>
      <c r="F45" s="5"/>
    </row>
    <row r="46" spans="1:7" x14ac:dyDescent="0.25">
      <c r="A46" s="26"/>
      <c r="B46" s="27"/>
      <c r="C46" s="30"/>
      <c r="D46" s="52"/>
      <c r="E46" s="5"/>
      <c r="F46" s="5"/>
    </row>
    <row r="47" spans="1:7" x14ac:dyDescent="0.25">
      <c r="A47" s="26"/>
      <c r="B47" s="27"/>
      <c r="C47" s="30"/>
      <c r="D47" s="51"/>
      <c r="E47" s="5"/>
      <c r="F47" s="5"/>
    </row>
    <row r="48" spans="1:7" x14ac:dyDescent="0.25">
      <c r="A48" s="26"/>
      <c r="B48" s="27"/>
      <c r="C48" s="30"/>
      <c r="D48" s="51"/>
      <c r="E48" s="5"/>
      <c r="F48" s="5"/>
    </row>
    <row r="49" spans="1:6" x14ac:dyDescent="0.25">
      <c r="A49" s="26"/>
      <c r="B49" s="27"/>
      <c r="C49" s="30"/>
      <c r="D49" s="51"/>
      <c r="E49" s="5"/>
      <c r="F49" s="5"/>
    </row>
    <row r="50" spans="1:6" x14ac:dyDescent="0.25">
      <c r="A50" s="26"/>
      <c r="B50" s="27"/>
      <c r="C50" s="30"/>
      <c r="D50" s="51"/>
      <c r="E50" s="5"/>
      <c r="F50" s="5"/>
    </row>
    <row r="51" spans="1:6" x14ac:dyDescent="0.25">
      <c r="A51" s="26"/>
      <c r="B51" s="27"/>
      <c r="C51" s="30"/>
      <c r="D51" s="52"/>
      <c r="E51" s="5"/>
      <c r="F51" s="5"/>
    </row>
    <row r="52" spans="1:6" x14ac:dyDescent="0.25">
      <c r="A52" s="26"/>
      <c r="B52" s="27"/>
      <c r="C52" s="30"/>
      <c r="D52" s="52"/>
      <c r="E52" s="5"/>
      <c r="F52" s="5"/>
    </row>
    <row r="53" spans="1:6" x14ac:dyDescent="0.25">
      <c r="A53" s="26"/>
      <c r="B53" s="27"/>
      <c r="C53" s="30"/>
      <c r="D53" s="46"/>
      <c r="E53" s="5"/>
      <c r="F53" s="5"/>
    </row>
    <row r="54" spans="1:6" x14ac:dyDescent="0.25">
      <c r="A54" s="26"/>
      <c r="B54" s="27"/>
      <c r="C54" s="30"/>
      <c r="D54" s="34"/>
      <c r="E54" s="5"/>
      <c r="F54" s="5"/>
    </row>
    <row r="55" spans="1:6" x14ac:dyDescent="0.25">
      <c r="A55" s="26"/>
      <c r="B55" s="27"/>
      <c r="C55" s="30"/>
      <c r="D55" s="34"/>
      <c r="E55" s="5"/>
      <c r="F55" s="5"/>
    </row>
    <row r="56" spans="1:6" x14ac:dyDescent="0.25">
      <c r="A56" s="26"/>
      <c r="B56" s="27"/>
      <c r="C56" s="30"/>
      <c r="D56" s="51"/>
      <c r="E56" s="5"/>
      <c r="F56" s="5"/>
    </row>
    <row r="57" spans="1:6" x14ac:dyDescent="0.25">
      <c r="A57" s="26"/>
      <c r="B57" s="27"/>
      <c r="C57" s="30"/>
      <c r="D57" s="46"/>
      <c r="E57" s="5"/>
      <c r="F57" s="5"/>
    </row>
    <row r="58" spans="1:6" x14ac:dyDescent="0.25">
      <c r="A58" s="26"/>
      <c r="B58" s="27"/>
      <c r="C58" s="30"/>
      <c r="D58" s="51"/>
      <c r="E58" s="5"/>
      <c r="F58" s="5"/>
    </row>
    <row r="59" spans="1:6" x14ac:dyDescent="0.25">
      <c r="A59" s="26"/>
      <c r="B59" s="27"/>
      <c r="C59" s="30"/>
      <c r="D59" s="51"/>
      <c r="E59" s="5"/>
      <c r="F59" s="5"/>
    </row>
    <row r="60" spans="1:6" x14ac:dyDescent="0.25">
      <c r="A60" s="26"/>
      <c r="B60" s="27"/>
      <c r="C60" s="30"/>
      <c r="D60" s="51"/>
      <c r="E60" s="5"/>
      <c r="F60" s="5"/>
    </row>
    <row r="61" spans="1:6" x14ac:dyDescent="0.25">
      <c r="A61" s="26"/>
      <c r="B61" s="27"/>
      <c r="C61" s="30"/>
      <c r="D61" s="51"/>
      <c r="E61" s="5"/>
      <c r="F61" s="5"/>
    </row>
    <row r="62" spans="1:6" x14ac:dyDescent="0.25">
      <c r="A62" s="26"/>
      <c r="B62" s="27"/>
      <c r="C62" s="30"/>
      <c r="D62" s="51"/>
      <c r="E62" s="5"/>
      <c r="F62" s="5"/>
    </row>
  </sheetData>
  <mergeCells count="3">
    <mergeCell ref="B3:C3"/>
    <mergeCell ref="F3:G3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30"/>
  <sheetViews>
    <sheetView zoomScaleNormal="100" workbookViewId="0">
      <selection activeCell="I25" sqref="I25"/>
    </sheetView>
  </sheetViews>
  <sheetFormatPr baseColWidth="10" defaultRowHeight="15" x14ac:dyDescent="0.25"/>
  <cols>
    <col min="2" max="2" width="14.140625" customWidth="1"/>
    <col min="4" max="4" width="15.42578125" customWidth="1"/>
    <col min="6" max="6" width="15.85546875" customWidth="1"/>
    <col min="7" max="7" width="14.7109375" customWidth="1"/>
  </cols>
  <sheetData>
    <row r="3" spans="1:7" ht="26.25" customHeight="1" x14ac:dyDescent="0.25">
      <c r="A3" s="41">
        <v>4</v>
      </c>
      <c r="B3" s="122" t="s">
        <v>45</v>
      </c>
      <c r="C3" s="122"/>
      <c r="D3" s="125" t="s">
        <v>286</v>
      </c>
      <c r="E3" s="125"/>
      <c r="F3" s="124">
        <v>45413</v>
      </c>
      <c r="G3" s="122"/>
    </row>
    <row r="4" spans="1:7" x14ac:dyDescent="0.25">
      <c r="B4" s="26" t="s">
        <v>3</v>
      </c>
      <c r="C4" s="26" t="s">
        <v>4</v>
      </c>
      <c r="D4" s="26" t="s">
        <v>5</v>
      </c>
      <c r="E4" s="26" t="s">
        <v>38</v>
      </c>
      <c r="F4" s="26" t="s">
        <v>39</v>
      </c>
      <c r="G4" s="26" t="s">
        <v>40</v>
      </c>
    </row>
    <row r="5" spans="1:7" x14ac:dyDescent="0.25">
      <c r="A5" s="26">
        <v>1</v>
      </c>
      <c r="B5" s="31" t="s">
        <v>193</v>
      </c>
      <c r="C5" s="48" t="s">
        <v>102</v>
      </c>
      <c r="D5" s="31" t="s">
        <v>30</v>
      </c>
      <c r="E5" s="31">
        <v>3030</v>
      </c>
      <c r="F5" s="31">
        <v>2</v>
      </c>
      <c r="G5" s="13">
        <f t="shared" ref="G5:G30" si="0">A5*1000/26</f>
        <v>38.46153846153846</v>
      </c>
    </row>
    <row r="6" spans="1:7" x14ac:dyDescent="0.25">
      <c r="A6" s="26">
        <v>2</v>
      </c>
      <c r="B6" s="27" t="s">
        <v>0</v>
      </c>
      <c r="C6" s="30" t="s">
        <v>1</v>
      </c>
      <c r="D6" s="4" t="s">
        <v>69</v>
      </c>
      <c r="E6" s="5">
        <v>1820</v>
      </c>
      <c r="F6" s="5">
        <v>20</v>
      </c>
      <c r="G6" s="13">
        <f t="shared" si="0"/>
        <v>76.92307692307692</v>
      </c>
    </row>
    <row r="7" spans="1:7" x14ac:dyDescent="0.25">
      <c r="A7" s="26">
        <v>3</v>
      </c>
      <c r="B7" s="27" t="s">
        <v>67</v>
      </c>
      <c r="C7" s="30" t="s">
        <v>130</v>
      </c>
      <c r="D7" s="4" t="s">
        <v>69</v>
      </c>
      <c r="E7" s="5">
        <v>1630</v>
      </c>
      <c r="F7" s="5">
        <v>16</v>
      </c>
      <c r="G7" s="13">
        <f>A7*1000/26</f>
        <v>115.38461538461539</v>
      </c>
    </row>
    <row r="8" spans="1:7" x14ac:dyDescent="0.25">
      <c r="A8" s="26">
        <v>4</v>
      </c>
      <c r="B8" s="27" t="s">
        <v>126</v>
      </c>
      <c r="C8" s="30" t="s">
        <v>127</v>
      </c>
      <c r="D8" s="4" t="s">
        <v>25</v>
      </c>
      <c r="E8" s="5">
        <v>2960</v>
      </c>
      <c r="F8" s="5">
        <v>1</v>
      </c>
      <c r="G8" s="13">
        <f t="shared" si="0"/>
        <v>153.84615384615384</v>
      </c>
    </row>
    <row r="9" spans="1:7" x14ac:dyDescent="0.25">
      <c r="A9" s="26">
        <v>5</v>
      </c>
      <c r="B9" s="27" t="s">
        <v>64</v>
      </c>
      <c r="C9" s="30" t="s">
        <v>12</v>
      </c>
      <c r="D9" s="4" t="s">
        <v>23</v>
      </c>
      <c r="E9" s="5">
        <v>1280</v>
      </c>
      <c r="F9" s="5">
        <v>18</v>
      </c>
      <c r="G9" s="13">
        <f t="shared" si="0"/>
        <v>192.30769230769232</v>
      </c>
    </row>
    <row r="10" spans="1:7" x14ac:dyDescent="0.25">
      <c r="A10" s="26">
        <v>6</v>
      </c>
      <c r="B10" s="27" t="s">
        <v>51</v>
      </c>
      <c r="C10" s="30" t="s">
        <v>52</v>
      </c>
      <c r="D10" s="4" t="s">
        <v>37</v>
      </c>
      <c r="E10" s="5">
        <v>940</v>
      </c>
      <c r="F10" s="5">
        <v>19</v>
      </c>
      <c r="G10" s="13">
        <f t="shared" si="0"/>
        <v>230.76923076923077</v>
      </c>
    </row>
    <row r="11" spans="1:7" x14ac:dyDescent="0.25">
      <c r="A11" s="26">
        <v>7</v>
      </c>
      <c r="B11" s="27" t="s">
        <v>287</v>
      </c>
      <c r="C11" s="30" t="s">
        <v>265</v>
      </c>
      <c r="D11" s="4" t="s">
        <v>8</v>
      </c>
      <c r="E11" s="5">
        <v>1560</v>
      </c>
      <c r="F11" s="5">
        <v>3</v>
      </c>
      <c r="G11" s="13">
        <f t="shared" si="0"/>
        <v>269.23076923076923</v>
      </c>
    </row>
    <row r="12" spans="1:7" x14ac:dyDescent="0.25">
      <c r="A12" s="26">
        <v>8</v>
      </c>
      <c r="B12" s="27" t="s">
        <v>47</v>
      </c>
      <c r="C12" s="30" t="s">
        <v>48</v>
      </c>
      <c r="D12" s="4" t="s">
        <v>25</v>
      </c>
      <c r="E12" s="5">
        <v>1280</v>
      </c>
      <c r="F12" s="5">
        <v>17</v>
      </c>
      <c r="G12" s="13">
        <f t="shared" si="0"/>
        <v>307.69230769230768</v>
      </c>
    </row>
    <row r="13" spans="1:7" x14ac:dyDescent="0.25">
      <c r="A13" s="26">
        <v>9</v>
      </c>
      <c r="B13" s="27" t="s">
        <v>14</v>
      </c>
      <c r="C13" s="30" t="s">
        <v>2</v>
      </c>
      <c r="D13" s="4" t="s">
        <v>25</v>
      </c>
      <c r="E13" s="5">
        <v>130</v>
      </c>
      <c r="F13" s="5">
        <v>23</v>
      </c>
      <c r="G13" s="13">
        <f t="shared" si="0"/>
        <v>346.15384615384613</v>
      </c>
    </row>
    <row r="14" spans="1:7" x14ac:dyDescent="0.25">
      <c r="A14" s="26">
        <v>10</v>
      </c>
      <c r="B14" s="27" t="s">
        <v>78</v>
      </c>
      <c r="C14" s="30" t="s">
        <v>76</v>
      </c>
      <c r="D14" s="4" t="s">
        <v>288</v>
      </c>
      <c r="E14" s="5">
        <v>1000</v>
      </c>
      <c r="F14" s="5">
        <v>7</v>
      </c>
      <c r="G14" s="13">
        <f t="shared" si="0"/>
        <v>384.61538461538464</v>
      </c>
    </row>
    <row r="15" spans="1:7" x14ac:dyDescent="0.25">
      <c r="A15" s="26">
        <v>11</v>
      </c>
      <c r="B15" s="27" t="s">
        <v>280</v>
      </c>
      <c r="C15" s="30" t="s">
        <v>281</v>
      </c>
      <c r="D15" s="4" t="s">
        <v>69</v>
      </c>
      <c r="E15" s="5">
        <v>40</v>
      </c>
      <c r="F15" s="5">
        <v>10</v>
      </c>
      <c r="G15" s="13">
        <f t="shared" si="0"/>
        <v>423.07692307692309</v>
      </c>
    </row>
    <row r="16" spans="1:7" x14ac:dyDescent="0.25">
      <c r="A16" s="26">
        <v>12</v>
      </c>
      <c r="B16" s="27" t="s">
        <v>107</v>
      </c>
      <c r="C16" s="30" t="s">
        <v>90</v>
      </c>
      <c r="D16" s="4" t="s">
        <v>8</v>
      </c>
      <c r="E16" s="5">
        <v>20</v>
      </c>
      <c r="F16" s="5">
        <v>27</v>
      </c>
      <c r="G16" s="13">
        <f t="shared" si="0"/>
        <v>461.53846153846155</v>
      </c>
    </row>
    <row r="17" spans="1:7" x14ac:dyDescent="0.25">
      <c r="A17" s="26">
        <v>13</v>
      </c>
      <c r="B17" s="27" t="s">
        <v>75</v>
      </c>
      <c r="C17" s="30" t="s">
        <v>2</v>
      </c>
      <c r="D17" s="4" t="s">
        <v>69</v>
      </c>
      <c r="E17" s="5">
        <v>30</v>
      </c>
      <c r="F17" s="5">
        <v>12</v>
      </c>
      <c r="G17" s="13">
        <f t="shared" si="0"/>
        <v>500</v>
      </c>
    </row>
    <row r="18" spans="1:7" x14ac:dyDescent="0.25">
      <c r="A18" s="26">
        <v>14</v>
      </c>
      <c r="B18" s="27" t="s">
        <v>18</v>
      </c>
      <c r="C18" s="30" t="s">
        <v>19</v>
      </c>
      <c r="D18" s="4" t="s">
        <v>37</v>
      </c>
      <c r="E18" s="5">
        <v>30</v>
      </c>
      <c r="F18" s="5">
        <v>8</v>
      </c>
      <c r="G18" s="13">
        <f t="shared" si="0"/>
        <v>538.46153846153845</v>
      </c>
    </row>
    <row r="19" spans="1:7" x14ac:dyDescent="0.25">
      <c r="A19" s="26">
        <v>15</v>
      </c>
      <c r="B19" s="27" t="s">
        <v>16</v>
      </c>
      <c r="C19" s="30" t="s">
        <v>17</v>
      </c>
      <c r="D19" s="4" t="s">
        <v>23</v>
      </c>
      <c r="E19" s="5">
        <v>20</v>
      </c>
      <c r="F19" s="5">
        <v>15</v>
      </c>
      <c r="G19" s="13">
        <f t="shared" si="0"/>
        <v>576.92307692307691</v>
      </c>
    </row>
    <row r="20" spans="1:7" x14ac:dyDescent="0.25">
      <c r="A20" s="26">
        <v>16</v>
      </c>
      <c r="B20" s="27" t="s">
        <v>104</v>
      </c>
      <c r="C20" s="30" t="s">
        <v>117</v>
      </c>
      <c r="D20" s="4" t="s">
        <v>25</v>
      </c>
      <c r="E20" s="5">
        <v>15</v>
      </c>
      <c r="F20" s="5">
        <v>21</v>
      </c>
      <c r="G20" s="13">
        <f t="shared" si="0"/>
        <v>615.38461538461536</v>
      </c>
    </row>
    <row r="21" spans="1:7" x14ac:dyDescent="0.25">
      <c r="A21" s="26">
        <v>17</v>
      </c>
      <c r="B21" s="27" t="s">
        <v>108</v>
      </c>
      <c r="C21" s="30" t="s">
        <v>17</v>
      </c>
      <c r="D21" s="4" t="s">
        <v>23</v>
      </c>
      <c r="E21" s="5">
        <v>15</v>
      </c>
      <c r="F21" s="5">
        <v>11</v>
      </c>
      <c r="G21" s="13">
        <f t="shared" si="0"/>
        <v>653.84615384615381</v>
      </c>
    </row>
    <row r="22" spans="1:7" x14ac:dyDescent="0.25">
      <c r="A22" s="26">
        <v>18</v>
      </c>
      <c r="B22" s="27" t="s">
        <v>80</v>
      </c>
      <c r="C22" s="30" t="s">
        <v>31</v>
      </c>
      <c r="D22" s="4" t="s">
        <v>25</v>
      </c>
      <c r="E22" s="5">
        <v>10</v>
      </c>
      <c r="F22" s="5">
        <v>5</v>
      </c>
      <c r="G22" s="13">
        <f t="shared" si="0"/>
        <v>692.30769230769226</v>
      </c>
    </row>
    <row r="23" spans="1:7" x14ac:dyDescent="0.25">
      <c r="A23" s="26">
        <v>19</v>
      </c>
      <c r="B23" s="27" t="s">
        <v>141</v>
      </c>
      <c r="C23" s="30" t="s">
        <v>119</v>
      </c>
      <c r="D23" s="4" t="s">
        <v>23</v>
      </c>
      <c r="E23" s="5">
        <v>10</v>
      </c>
      <c r="F23" s="5">
        <v>22</v>
      </c>
      <c r="G23" s="13">
        <f t="shared" si="0"/>
        <v>730.76923076923072</v>
      </c>
    </row>
    <row r="24" spans="1:7" x14ac:dyDescent="0.25">
      <c r="A24" s="26">
        <v>20</v>
      </c>
      <c r="B24" s="27" t="s">
        <v>109</v>
      </c>
      <c r="C24" s="30" t="s">
        <v>2</v>
      </c>
      <c r="D24" s="4" t="s">
        <v>23</v>
      </c>
      <c r="E24" s="5">
        <v>10</v>
      </c>
      <c r="F24" s="5">
        <v>15</v>
      </c>
      <c r="G24" s="13">
        <f t="shared" si="0"/>
        <v>769.23076923076928</v>
      </c>
    </row>
    <row r="25" spans="1:7" x14ac:dyDescent="0.25">
      <c r="A25" s="26">
        <v>21</v>
      </c>
      <c r="B25" s="27" t="s">
        <v>112</v>
      </c>
      <c r="C25" s="30" t="s">
        <v>111</v>
      </c>
      <c r="D25" s="4" t="s">
        <v>25</v>
      </c>
      <c r="E25" s="5">
        <v>0</v>
      </c>
      <c r="F25" s="5">
        <v>9</v>
      </c>
      <c r="G25" s="13">
        <v>1000</v>
      </c>
    </row>
    <row r="26" spans="1:7" x14ac:dyDescent="0.25">
      <c r="A26" s="26">
        <v>22</v>
      </c>
      <c r="B26" s="27" t="s">
        <v>77</v>
      </c>
      <c r="C26" s="30" t="s">
        <v>48</v>
      </c>
      <c r="D26" s="4" t="s">
        <v>30</v>
      </c>
      <c r="E26" s="5">
        <v>0</v>
      </c>
      <c r="F26" s="5">
        <v>24</v>
      </c>
      <c r="G26" s="13">
        <v>1000</v>
      </c>
    </row>
    <row r="27" spans="1:7" x14ac:dyDescent="0.25">
      <c r="A27" s="26">
        <v>23</v>
      </c>
      <c r="B27" s="27" t="s">
        <v>131</v>
      </c>
      <c r="C27" s="30" t="s">
        <v>132</v>
      </c>
      <c r="D27" s="4" t="s">
        <v>8</v>
      </c>
      <c r="E27" s="5">
        <v>0</v>
      </c>
      <c r="F27" s="5">
        <v>14</v>
      </c>
      <c r="G27" s="13">
        <v>1000</v>
      </c>
    </row>
    <row r="28" spans="1:7" x14ac:dyDescent="0.25">
      <c r="A28" s="26">
        <v>24</v>
      </c>
      <c r="B28" s="27" t="s">
        <v>14</v>
      </c>
      <c r="C28" s="30" t="s">
        <v>2</v>
      </c>
      <c r="D28" s="4" t="s">
        <v>23</v>
      </c>
      <c r="E28" s="5">
        <v>0</v>
      </c>
      <c r="F28" s="5">
        <v>6</v>
      </c>
      <c r="G28" s="13">
        <v>1000</v>
      </c>
    </row>
    <row r="29" spans="1:7" x14ac:dyDescent="0.25">
      <c r="A29" s="26">
        <v>25</v>
      </c>
      <c r="B29" s="27" t="s">
        <v>106</v>
      </c>
      <c r="C29" s="30" t="s">
        <v>20</v>
      </c>
      <c r="D29" s="4" t="s">
        <v>23</v>
      </c>
      <c r="E29" s="5">
        <v>0</v>
      </c>
      <c r="F29" s="5">
        <v>25</v>
      </c>
      <c r="G29" s="13">
        <v>1000</v>
      </c>
    </row>
    <row r="30" spans="1:7" x14ac:dyDescent="0.25">
      <c r="A30" s="26">
        <v>26</v>
      </c>
      <c r="B30" s="27" t="s">
        <v>55</v>
      </c>
      <c r="C30" s="30" t="s">
        <v>26</v>
      </c>
      <c r="D30" s="4" t="s">
        <v>25</v>
      </c>
      <c r="E30" s="5">
        <v>0</v>
      </c>
      <c r="F30" s="5">
        <v>13</v>
      </c>
      <c r="G30" s="13">
        <f t="shared" si="0"/>
        <v>1000</v>
      </c>
    </row>
  </sheetData>
  <sortState xmlns:xlrd2="http://schemas.microsoft.com/office/spreadsheetml/2017/richdata2" ref="A5:F30">
    <sortCondition ref="A5:A30"/>
  </sortState>
  <mergeCells count="3">
    <mergeCell ref="B3:C3"/>
    <mergeCell ref="F3:G3"/>
    <mergeCell ref="D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G17"/>
  <sheetViews>
    <sheetView workbookViewId="0">
      <selection activeCell="J15" sqref="J15"/>
    </sheetView>
  </sheetViews>
  <sheetFormatPr baseColWidth="10" defaultRowHeight="15" x14ac:dyDescent="0.25"/>
  <cols>
    <col min="2" max="2" width="14" customWidth="1"/>
    <col min="4" max="4" width="16" customWidth="1"/>
  </cols>
  <sheetData>
    <row r="3" spans="1:7" ht="29.25" customHeight="1" x14ac:dyDescent="0.25">
      <c r="A3" s="54">
        <v>5</v>
      </c>
      <c r="B3" s="120" t="s">
        <v>45</v>
      </c>
      <c r="C3" s="120"/>
      <c r="D3" s="127" t="s">
        <v>161</v>
      </c>
      <c r="E3" s="127"/>
      <c r="F3" s="126">
        <v>45031</v>
      </c>
      <c r="G3" s="120"/>
    </row>
    <row r="4" spans="1:7" x14ac:dyDescent="0.25">
      <c r="B4" s="32"/>
      <c r="C4" s="32"/>
      <c r="D4" s="128"/>
      <c r="E4" s="128"/>
      <c r="F4" s="33"/>
      <c r="G4" s="26"/>
    </row>
    <row r="5" spans="1:7" x14ac:dyDescent="0.25">
      <c r="B5" s="26" t="s">
        <v>3</v>
      </c>
      <c r="C5" s="26" t="s">
        <v>4</v>
      </c>
      <c r="D5" s="26" t="s">
        <v>5</v>
      </c>
      <c r="E5" s="26" t="s">
        <v>38</v>
      </c>
      <c r="F5" s="26" t="s">
        <v>39</v>
      </c>
      <c r="G5" s="26" t="s">
        <v>40</v>
      </c>
    </row>
    <row r="6" spans="1:7" x14ac:dyDescent="0.25">
      <c r="A6" s="26">
        <v>1</v>
      </c>
      <c r="B6" s="14" t="s">
        <v>163</v>
      </c>
      <c r="C6" s="15" t="s">
        <v>63</v>
      </c>
      <c r="D6" s="59" t="s">
        <v>8</v>
      </c>
      <c r="E6" s="17">
        <v>13580</v>
      </c>
      <c r="F6" s="17">
        <v>7</v>
      </c>
      <c r="G6" s="13">
        <f t="shared" ref="G6:G16" si="0">A6*1000/12</f>
        <v>83.333333333333329</v>
      </c>
    </row>
    <row r="7" spans="1:7" x14ac:dyDescent="0.25">
      <c r="A7" s="26">
        <v>2</v>
      </c>
      <c r="B7" s="4" t="s">
        <v>28</v>
      </c>
      <c r="C7" s="9" t="s">
        <v>29</v>
      </c>
      <c r="D7" s="46" t="s">
        <v>30</v>
      </c>
      <c r="E7" s="5">
        <v>11110</v>
      </c>
      <c r="F7" s="5">
        <v>2</v>
      </c>
      <c r="G7" s="13">
        <f t="shared" si="0"/>
        <v>166.66666666666666</v>
      </c>
    </row>
    <row r="8" spans="1:7" x14ac:dyDescent="0.25">
      <c r="A8" s="26">
        <v>3</v>
      </c>
      <c r="B8" s="4" t="s">
        <v>62</v>
      </c>
      <c r="C8" s="9" t="s">
        <v>63</v>
      </c>
      <c r="D8" s="34" t="s">
        <v>134</v>
      </c>
      <c r="E8" s="5">
        <v>10550</v>
      </c>
      <c r="F8" s="5">
        <v>10</v>
      </c>
      <c r="G8" s="13"/>
    </row>
    <row r="9" spans="1:7" x14ac:dyDescent="0.25">
      <c r="A9" s="26">
        <v>4</v>
      </c>
      <c r="B9" s="4" t="s">
        <v>77</v>
      </c>
      <c r="C9" s="9" t="s">
        <v>48</v>
      </c>
      <c r="D9" s="46" t="s">
        <v>30</v>
      </c>
      <c r="E9" s="5">
        <v>10070</v>
      </c>
      <c r="F9" s="5">
        <v>1</v>
      </c>
      <c r="G9" s="13">
        <f t="shared" si="0"/>
        <v>333.33333333333331</v>
      </c>
    </row>
    <row r="10" spans="1:7" x14ac:dyDescent="0.25">
      <c r="A10" s="26">
        <v>5</v>
      </c>
      <c r="B10" s="4" t="s">
        <v>164</v>
      </c>
      <c r="C10" s="9" t="s">
        <v>98</v>
      </c>
      <c r="D10" s="46" t="s">
        <v>69</v>
      </c>
      <c r="E10" s="5">
        <v>9150</v>
      </c>
      <c r="F10" s="5">
        <v>12</v>
      </c>
      <c r="G10" s="13">
        <f t="shared" si="0"/>
        <v>416.66666666666669</v>
      </c>
    </row>
    <row r="11" spans="1:7" x14ac:dyDescent="0.25">
      <c r="A11" s="26">
        <v>6</v>
      </c>
      <c r="B11" s="4" t="s">
        <v>105</v>
      </c>
      <c r="C11" s="9" t="s">
        <v>73</v>
      </c>
      <c r="D11" s="46" t="s">
        <v>30</v>
      </c>
      <c r="E11" s="5">
        <v>9020</v>
      </c>
      <c r="F11" s="5">
        <v>4</v>
      </c>
      <c r="G11" s="13">
        <f t="shared" si="0"/>
        <v>500</v>
      </c>
    </row>
    <row r="12" spans="1:7" x14ac:dyDescent="0.25">
      <c r="A12" s="26">
        <v>7</v>
      </c>
      <c r="B12" s="4" t="s">
        <v>60</v>
      </c>
      <c r="C12" s="9" t="s">
        <v>32</v>
      </c>
      <c r="D12" s="46" t="s">
        <v>69</v>
      </c>
      <c r="E12" s="5">
        <v>7510</v>
      </c>
      <c r="F12" s="5">
        <v>5</v>
      </c>
      <c r="G12" s="13">
        <f t="shared" si="0"/>
        <v>583.33333333333337</v>
      </c>
    </row>
    <row r="13" spans="1:7" x14ac:dyDescent="0.25">
      <c r="A13" s="26">
        <v>8</v>
      </c>
      <c r="B13" s="4" t="s">
        <v>24</v>
      </c>
      <c r="C13" s="9" t="s">
        <v>11</v>
      </c>
      <c r="D13" s="46" t="s">
        <v>25</v>
      </c>
      <c r="E13" s="5">
        <v>6615</v>
      </c>
      <c r="F13" s="5">
        <v>8</v>
      </c>
      <c r="G13" s="13">
        <f t="shared" si="0"/>
        <v>666.66666666666663</v>
      </c>
    </row>
    <row r="14" spans="1:7" x14ac:dyDescent="0.25">
      <c r="A14" s="26">
        <v>9</v>
      </c>
      <c r="B14" s="4" t="s">
        <v>162</v>
      </c>
      <c r="C14" s="9" t="s">
        <v>1</v>
      </c>
      <c r="D14" s="46" t="s">
        <v>37</v>
      </c>
      <c r="E14" s="5">
        <v>4860</v>
      </c>
      <c r="F14" s="5">
        <v>6</v>
      </c>
      <c r="G14" s="13">
        <f t="shared" si="0"/>
        <v>750</v>
      </c>
    </row>
    <row r="15" spans="1:7" x14ac:dyDescent="0.25">
      <c r="A15" s="26">
        <v>10</v>
      </c>
      <c r="B15" s="4" t="s">
        <v>128</v>
      </c>
      <c r="C15" s="9" t="s">
        <v>129</v>
      </c>
      <c r="D15" s="46" t="s">
        <v>8</v>
      </c>
      <c r="E15" s="5">
        <v>4045</v>
      </c>
      <c r="F15" s="5">
        <v>9</v>
      </c>
      <c r="G15" s="13">
        <f t="shared" si="0"/>
        <v>833.33333333333337</v>
      </c>
    </row>
    <row r="16" spans="1:7" x14ac:dyDescent="0.25">
      <c r="A16" s="26">
        <v>11</v>
      </c>
      <c r="B16" s="4" t="s">
        <v>75</v>
      </c>
      <c r="C16" s="9" t="s">
        <v>2</v>
      </c>
      <c r="D16" s="46" t="s">
        <v>69</v>
      </c>
      <c r="E16" s="5">
        <v>1630</v>
      </c>
      <c r="F16" s="5">
        <v>11</v>
      </c>
      <c r="G16" s="13">
        <f t="shared" si="0"/>
        <v>916.66666666666663</v>
      </c>
    </row>
    <row r="17" spans="1:7" x14ac:dyDescent="0.25">
      <c r="A17" s="26">
        <v>12</v>
      </c>
      <c r="B17" s="4" t="s">
        <v>157</v>
      </c>
      <c r="C17" s="9" t="s">
        <v>118</v>
      </c>
      <c r="D17" s="46" t="s">
        <v>23</v>
      </c>
      <c r="E17" s="5">
        <v>0</v>
      </c>
      <c r="F17" s="5">
        <v>3</v>
      </c>
      <c r="G17" s="13">
        <v>1001</v>
      </c>
    </row>
  </sheetData>
  <mergeCells count="4">
    <mergeCell ref="B3:C3"/>
    <mergeCell ref="F3:G3"/>
    <mergeCell ref="D3:E3"/>
    <mergeCell ref="D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34"/>
  <sheetViews>
    <sheetView topLeftCell="A4" workbookViewId="0">
      <selection activeCell="K18" sqref="K18"/>
    </sheetView>
  </sheetViews>
  <sheetFormatPr baseColWidth="10" defaultRowHeight="15" x14ac:dyDescent="0.25"/>
  <cols>
    <col min="2" max="2" width="15" customWidth="1"/>
    <col min="4" max="4" width="17.140625" customWidth="1"/>
  </cols>
  <sheetData>
    <row r="3" spans="1:7" ht="31.5" customHeight="1" x14ac:dyDescent="0.25">
      <c r="A3" s="41">
        <v>6</v>
      </c>
      <c r="B3" s="122" t="s">
        <v>45</v>
      </c>
      <c r="C3" s="122"/>
      <c r="D3" s="129" t="s">
        <v>165</v>
      </c>
      <c r="E3" s="129"/>
      <c r="F3" s="124">
        <v>45047</v>
      </c>
      <c r="G3" s="122"/>
    </row>
    <row r="4" spans="1:7" ht="21.75" customHeight="1" x14ac:dyDescent="0.25">
      <c r="B4" s="32"/>
      <c r="C4" s="32"/>
      <c r="D4" s="125" t="s">
        <v>99</v>
      </c>
      <c r="E4" s="125"/>
      <c r="F4" s="43" t="s">
        <v>166</v>
      </c>
      <c r="G4" s="26"/>
    </row>
    <row r="5" spans="1:7" x14ac:dyDescent="0.25">
      <c r="B5" s="2" t="s">
        <v>3</v>
      </c>
      <c r="C5" s="2" t="s">
        <v>4</v>
      </c>
      <c r="D5" s="2" t="s">
        <v>5</v>
      </c>
      <c r="E5" s="2" t="s">
        <v>38</v>
      </c>
      <c r="F5" s="2" t="s">
        <v>39</v>
      </c>
      <c r="G5" s="2" t="s">
        <v>40</v>
      </c>
    </row>
    <row r="6" spans="1:7" x14ac:dyDescent="0.25">
      <c r="A6" s="26">
        <v>1</v>
      </c>
      <c r="B6" s="14" t="s">
        <v>78</v>
      </c>
      <c r="C6" s="15" t="s">
        <v>76</v>
      </c>
      <c r="D6" s="16" t="s">
        <v>69</v>
      </c>
      <c r="E6" s="17">
        <v>2720</v>
      </c>
      <c r="F6" s="17">
        <v>14</v>
      </c>
      <c r="G6" s="13">
        <f>A6*1000/29</f>
        <v>34.482758620689658</v>
      </c>
    </row>
    <row r="7" spans="1:7" x14ac:dyDescent="0.25">
      <c r="A7" s="26">
        <v>2</v>
      </c>
      <c r="B7" s="4" t="s">
        <v>28</v>
      </c>
      <c r="C7" s="9" t="s">
        <v>29</v>
      </c>
      <c r="D7" s="10" t="s">
        <v>30</v>
      </c>
      <c r="E7" s="5">
        <v>2010</v>
      </c>
      <c r="F7" s="5">
        <v>1</v>
      </c>
      <c r="G7" s="29">
        <f t="shared" ref="G7:G34" si="0">A7*1000/29</f>
        <v>68.965517241379317</v>
      </c>
    </row>
    <row r="8" spans="1:7" x14ac:dyDescent="0.25">
      <c r="A8" s="26">
        <v>3</v>
      </c>
      <c r="B8" s="4" t="s">
        <v>60</v>
      </c>
      <c r="C8" s="9" t="s">
        <v>32</v>
      </c>
      <c r="D8" s="10" t="s">
        <v>69</v>
      </c>
      <c r="E8" s="5">
        <v>960</v>
      </c>
      <c r="F8" s="5">
        <v>22</v>
      </c>
      <c r="G8" s="29">
        <f t="shared" si="0"/>
        <v>103.44827586206897</v>
      </c>
    </row>
    <row r="9" spans="1:7" x14ac:dyDescent="0.25">
      <c r="A9" s="26">
        <v>4</v>
      </c>
      <c r="B9" s="4" t="s">
        <v>67</v>
      </c>
      <c r="C9" s="9" t="s">
        <v>130</v>
      </c>
      <c r="D9" s="10" t="s">
        <v>69</v>
      </c>
      <c r="E9" s="5">
        <v>2610</v>
      </c>
      <c r="F9" s="5">
        <v>20</v>
      </c>
      <c r="G9" s="29">
        <f t="shared" si="0"/>
        <v>137.93103448275863</v>
      </c>
    </row>
    <row r="10" spans="1:7" x14ac:dyDescent="0.25">
      <c r="A10" s="26">
        <v>5</v>
      </c>
      <c r="B10" s="4" t="s">
        <v>55</v>
      </c>
      <c r="C10" s="9" t="s">
        <v>81</v>
      </c>
      <c r="D10" s="10" t="s">
        <v>25</v>
      </c>
      <c r="E10" s="5">
        <v>1500</v>
      </c>
      <c r="F10" s="5">
        <v>8</v>
      </c>
      <c r="G10" s="29">
        <f t="shared" si="0"/>
        <v>172.41379310344828</v>
      </c>
    </row>
    <row r="11" spans="1:7" x14ac:dyDescent="0.25">
      <c r="A11" s="26">
        <v>6</v>
      </c>
      <c r="B11" s="4" t="s">
        <v>47</v>
      </c>
      <c r="C11" s="9" t="s">
        <v>48</v>
      </c>
      <c r="D11" s="10" t="s">
        <v>25</v>
      </c>
      <c r="E11" s="5">
        <v>950</v>
      </c>
      <c r="F11" s="5">
        <v>23</v>
      </c>
      <c r="G11" s="29">
        <f t="shared" si="0"/>
        <v>206.89655172413794</v>
      </c>
    </row>
    <row r="12" spans="1:7" x14ac:dyDescent="0.25">
      <c r="A12" s="26">
        <v>7</v>
      </c>
      <c r="B12" s="4" t="s">
        <v>51</v>
      </c>
      <c r="C12" s="9" t="s">
        <v>52</v>
      </c>
      <c r="D12" s="10" t="s">
        <v>37</v>
      </c>
      <c r="E12" s="5">
        <v>1820</v>
      </c>
      <c r="F12" s="5">
        <v>19</v>
      </c>
      <c r="G12" s="29">
        <f t="shared" si="0"/>
        <v>241.37931034482759</v>
      </c>
    </row>
    <row r="13" spans="1:7" x14ac:dyDescent="0.25">
      <c r="A13" s="26">
        <v>8</v>
      </c>
      <c r="B13" s="4" t="s">
        <v>0</v>
      </c>
      <c r="C13" s="9" t="s">
        <v>1</v>
      </c>
      <c r="D13" s="10" t="s">
        <v>69</v>
      </c>
      <c r="E13" s="5">
        <v>800</v>
      </c>
      <c r="F13" s="5">
        <v>28</v>
      </c>
      <c r="G13" s="29">
        <f t="shared" si="0"/>
        <v>275.86206896551727</v>
      </c>
    </row>
    <row r="14" spans="1:7" x14ac:dyDescent="0.25">
      <c r="A14" s="26">
        <v>9</v>
      </c>
      <c r="B14" s="4" t="s">
        <v>109</v>
      </c>
      <c r="C14" s="9" t="s">
        <v>2</v>
      </c>
      <c r="D14" s="10" t="s">
        <v>23</v>
      </c>
      <c r="E14" s="5">
        <v>700</v>
      </c>
      <c r="F14" s="5">
        <v>2</v>
      </c>
      <c r="G14" s="29">
        <f t="shared" si="0"/>
        <v>310.34482758620692</v>
      </c>
    </row>
    <row r="15" spans="1:7" x14ac:dyDescent="0.25">
      <c r="A15" s="26">
        <v>10</v>
      </c>
      <c r="B15" s="4" t="s">
        <v>104</v>
      </c>
      <c r="C15" s="9" t="s">
        <v>117</v>
      </c>
      <c r="D15" s="10" t="s">
        <v>25</v>
      </c>
      <c r="E15" s="5">
        <v>900</v>
      </c>
      <c r="F15" s="5">
        <v>12</v>
      </c>
      <c r="G15" s="29">
        <f t="shared" si="0"/>
        <v>344.82758620689657</v>
      </c>
    </row>
    <row r="16" spans="1:7" x14ac:dyDescent="0.25">
      <c r="A16" s="26">
        <v>11</v>
      </c>
      <c r="B16" s="4" t="s">
        <v>80</v>
      </c>
      <c r="C16" s="9" t="s">
        <v>31</v>
      </c>
      <c r="D16" s="10" t="s">
        <v>25</v>
      </c>
      <c r="E16" s="5">
        <v>800</v>
      </c>
      <c r="F16" s="5">
        <v>24</v>
      </c>
      <c r="G16" s="29">
        <f t="shared" si="0"/>
        <v>379.31034482758622</v>
      </c>
    </row>
    <row r="17" spans="1:7" x14ac:dyDescent="0.25">
      <c r="A17" s="26">
        <v>12</v>
      </c>
      <c r="B17" s="4" t="s">
        <v>75</v>
      </c>
      <c r="C17" s="9" t="s">
        <v>2</v>
      </c>
      <c r="D17" s="10" t="s">
        <v>69</v>
      </c>
      <c r="E17" s="5">
        <v>660</v>
      </c>
      <c r="F17" s="5">
        <v>9</v>
      </c>
      <c r="G17" s="29">
        <f t="shared" si="0"/>
        <v>413.79310344827587</v>
      </c>
    </row>
    <row r="18" spans="1:7" x14ac:dyDescent="0.25">
      <c r="A18" s="26">
        <v>13</v>
      </c>
      <c r="B18" s="4" t="s">
        <v>14</v>
      </c>
      <c r="C18" s="9" t="s">
        <v>2</v>
      </c>
      <c r="D18" s="10" t="s">
        <v>23</v>
      </c>
      <c r="E18" s="5">
        <v>830</v>
      </c>
      <c r="F18" s="5">
        <v>15</v>
      </c>
      <c r="G18" s="29">
        <f t="shared" si="0"/>
        <v>448.27586206896552</v>
      </c>
    </row>
    <row r="19" spans="1:7" x14ac:dyDescent="0.25">
      <c r="A19" s="26">
        <v>14</v>
      </c>
      <c r="B19" s="4" t="s">
        <v>72</v>
      </c>
      <c r="C19" s="9" t="s">
        <v>73</v>
      </c>
      <c r="D19" s="10" t="s">
        <v>69</v>
      </c>
      <c r="E19" s="5">
        <v>700</v>
      </c>
      <c r="F19" s="5">
        <v>26</v>
      </c>
      <c r="G19" s="29">
        <f t="shared" si="0"/>
        <v>482.75862068965517</v>
      </c>
    </row>
    <row r="20" spans="1:7" x14ac:dyDescent="0.25">
      <c r="A20" s="26">
        <v>15</v>
      </c>
      <c r="B20" s="4" t="s">
        <v>64</v>
      </c>
      <c r="C20" s="9" t="s">
        <v>12</v>
      </c>
      <c r="D20" s="10" t="s">
        <v>23</v>
      </c>
      <c r="E20" s="5">
        <v>500</v>
      </c>
      <c r="F20" s="5">
        <v>7</v>
      </c>
      <c r="G20" s="29">
        <f t="shared" si="0"/>
        <v>517.24137931034488</v>
      </c>
    </row>
    <row r="21" spans="1:7" x14ac:dyDescent="0.25">
      <c r="A21" s="26">
        <v>16</v>
      </c>
      <c r="B21" s="4" t="s">
        <v>58</v>
      </c>
      <c r="C21" s="9" t="s">
        <v>2</v>
      </c>
      <c r="D21" s="10" t="s">
        <v>23</v>
      </c>
      <c r="E21" s="5">
        <v>700</v>
      </c>
      <c r="F21" s="5">
        <v>13</v>
      </c>
      <c r="G21" s="29">
        <f t="shared" si="0"/>
        <v>551.72413793103453</v>
      </c>
    </row>
    <row r="22" spans="1:7" x14ac:dyDescent="0.25">
      <c r="A22" s="26">
        <v>17</v>
      </c>
      <c r="B22" s="4" t="s">
        <v>108</v>
      </c>
      <c r="C22" s="9" t="s">
        <v>17</v>
      </c>
      <c r="D22" s="10" t="s">
        <v>23</v>
      </c>
      <c r="E22" s="5">
        <v>560</v>
      </c>
      <c r="F22" s="5">
        <v>27</v>
      </c>
      <c r="G22" s="29">
        <f t="shared" si="0"/>
        <v>586.20689655172418</v>
      </c>
    </row>
    <row r="23" spans="1:7" x14ac:dyDescent="0.25">
      <c r="A23" s="26">
        <v>18</v>
      </c>
      <c r="B23" s="4" t="s">
        <v>16</v>
      </c>
      <c r="C23" s="9" t="s">
        <v>17</v>
      </c>
      <c r="D23" s="10" t="s">
        <v>23</v>
      </c>
      <c r="E23" s="5">
        <v>390</v>
      </c>
      <c r="F23" s="5">
        <v>5</v>
      </c>
      <c r="G23" s="29">
        <f t="shared" si="0"/>
        <v>620.68965517241384</v>
      </c>
    </row>
    <row r="24" spans="1:7" x14ac:dyDescent="0.25">
      <c r="A24" s="26">
        <v>19</v>
      </c>
      <c r="B24" s="4" t="s">
        <v>36</v>
      </c>
      <c r="C24" s="9" t="s">
        <v>12</v>
      </c>
      <c r="D24" s="10" t="s">
        <v>37</v>
      </c>
      <c r="E24" s="5">
        <v>560</v>
      </c>
      <c r="F24" s="5">
        <v>11</v>
      </c>
      <c r="G24" s="29">
        <f t="shared" si="0"/>
        <v>655.17241379310349</v>
      </c>
    </row>
    <row r="25" spans="1:7" x14ac:dyDescent="0.25">
      <c r="A25" s="26">
        <v>20</v>
      </c>
      <c r="B25" s="4" t="s">
        <v>106</v>
      </c>
      <c r="C25" s="9" t="s">
        <v>20</v>
      </c>
      <c r="D25" s="10" t="s">
        <v>23</v>
      </c>
      <c r="E25" s="5">
        <v>510</v>
      </c>
      <c r="F25" s="5">
        <v>29</v>
      </c>
      <c r="G25" s="29">
        <f t="shared" si="0"/>
        <v>689.65517241379314</v>
      </c>
    </row>
    <row r="26" spans="1:7" x14ac:dyDescent="0.25">
      <c r="A26" s="26">
        <v>21</v>
      </c>
      <c r="B26" s="4" t="s">
        <v>128</v>
      </c>
      <c r="C26" s="9" t="s">
        <v>129</v>
      </c>
      <c r="D26" s="10" t="s">
        <v>8</v>
      </c>
      <c r="E26" s="5">
        <v>260</v>
      </c>
      <c r="F26" s="5">
        <v>6</v>
      </c>
      <c r="G26" s="29">
        <f t="shared" si="0"/>
        <v>724.13793103448279</v>
      </c>
    </row>
    <row r="27" spans="1:7" x14ac:dyDescent="0.25">
      <c r="A27" s="26">
        <v>22</v>
      </c>
      <c r="B27" s="4" t="s">
        <v>18</v>
      </c>
      <c r="C27" s="9" t="s">
        <v>123</v>
      </c>
      <c r="D27" s="10" t="s">
        <v>37</v>
      </c>
      <c r="E27" s="5">
        <v>440</v>
      </c>
      <c r="F27" s="5">
        <v>17</v>
      </c>
      <c r="G27" s="29">
        <f t="shared" si="0"/>
        <v>758.62068965517244</v>
      </c>
    </row>
    <row r="28" spans="1:7" x14ac:dyDescent="0.25">
      <c r="A28" s="26">
        <v>23</v>
      </c>
      <c r="B28" s="4" t="s">
        <v>35</v>
      </c>
      <c r="C28" s="9" t="s">
        <v>11</v>
      </c>
      <c r="D28" s="10" t="s">
        <v>37</v>
      </c>
      <c r="E28" s="5">
        <v>330</v>
      </c>
      <c r="F28" s="5">
        <v>21</v>
      </c>
      <c r="G28" s="29">
        <f t="shared" si="0"/>
        <v>793.10344827586209</v>
      </c>
    </row>
    <row r="29" spans="1:7" x14ac:dyDescent="0.25">
      <c r="A29" s="26">
        <v>24</v>
      </c>
      <c r="B29" s="4" t="s">
        <v>33</v>
      </c>
      <c r="C29" s="9" t="s">
        <v>34</v>
      </c>
      <c r="D29" s="8" t="s">
        <v>37</v>
      </c>
      <c r="E29" s="5">
        <v>250</v>
      </c>
      <c r="F29" s="5">
        <v>10</v>
      </c>
      <c r="G29" s="29">
        <f t="shared" si="0"/>
        <v>827.58620689655174</v>
      </c>
    </row>
    <row r="30" spans="1:7" x14ac:dyDescent="0.25">
      <c r="A30" s="26">
        <v>25</v>
      </c>
      <c r="B30" s="4" t="s">
        <v>77</v>
      </c>
      <c r="C30" s="9" t="s">
        <v>48</v>
      </c>
      <c r="D30" s="10" t="s">
        <v>30</v>
      </c>
      <c r="E30" s="5">
        <v>290</v>
      </c>
      <c r="F30" s="5">
        <v>16</v>
      </c>
      <c r="G30" s="29">
        <f t="shared" si="0"/>
        <v>862.06896551724139</v>
      </c>
    </row>
    <row r="31" spans="1:7" x14ac:dyDescent="0.25">
      <c r="A31" s="26">
        <v>26</v>
      </c>
      <c r="B31" s="4" t="s">
        <v>24</v>
      </c>
      <c r="C31" s="9" t="s">
        <v>11</v>
      </c>
      <c r="D31" s="10" t="s">
        <v>25</v>
      </c>
      <c r="E31" s="5">
        <v>250</v>
      </c>
      <c r="F31" s="5">
        <v>3</v>
      </c>
      <c r="G31" s="29">
        <f t="shared" si="0"/>
        <v>896.55172413793105</v>
      </c>
    </row>
    <row r="32" spans="1:7" x14ac:dyDescent="0.25">
      <c r="A32" s="26">
        <v>27</v>
      </c>
      <c r="B32" s="4" t="s">
        <v>131</v>
      </c>
      <c r="C32" s="9" t="s">
        <v>132</v>
      </c>
      <c r="D32" s="10" t="s">
        <v>8</v>
      </c>
      <c r="E32" s="5">
        <v>180</v>
      </c>
      <c r="F32" s="5">
        <v>25</v>
      </c>
      <c r="G32" s="29">
        <f t="shared" si="0"/>
        <v>931.0344827586207</v>
      </c>
    </row>
    <row r="33" spans="1:7" x14ac:dyDescent="0.25">
      <c r="A33" s="26">
        <v>28</v>
      </c>
      <c r="B33" s="4" t="s">
        <v>33</v>
      </c>
      <c r="C33" s="9" t="s">
        <v>54</v>
      </c>
      <c r="D33" s="10" t="s">
        <v>69</v>
      </c>
      <c r="E33" s="5">
        <v>280</v>
      </c>
      <c r="F33" s="5">
        <v>18</v>
      </c>
      <c r="G33" s="29">
        <f t="shared" si="0"/>
        <v>965.51724137931035</v>
      </c>
    </row>
    <row r="34" spans="1:7" x14ac:dyDescent="0.25">
      <c r="A34" s="26">
        <v>29</v>
      </c>
      <c r="B34" s="4" t="s">
        <v>107</v>
      </c>
      <c r="C34" s="9" t="s">
        <v>90</v>
      </c>
      <c r="D34" s="10" t="s">
        <v>8</v>
      </c>
      <c r="E34" s="5">
        <v>220</v>
      </c>
      <c r="F34" s="5">
        <v>4</v>
      </c>
      <c r="G34" s="29">
        <f t="shared" si="0"/>
        <v>1000</v>
      </c>
    </row>
  </sheetData>
  <sortState xmlns:xlrd2="http://schemas.microsoft.com/office/spreadsheetml/2017/richdata2" ref="A6:G34">
    <sortCondition ref="A6:A34"/>
  </sortState>
  <mergeCells count="4">
    <mergeCell ref="B3:C3"/>
    <mergeCell ref="F3:G3"/>
    <mergeCell ref="D3:E3"/>
    <mergeCell ref="D4:E4"/>
  </mergeCells>
  <phoneticPr fontId="1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G30"/>
  <sheetViews>
    <sheetView workbookViewId="0">
      <selection activeCell="K11" sqref="K11"/>
    </sheetView>
  </sheetViews>
  <sheetFormatPr baseColWidth="10" defaultRowHeight="15" x14ac:dyDescent="0.25"/>
  <cols>
    <col min="2" max="2" width="16" customWidth="1"/>
    <col min="4" max="4" width="16.7109375" customWidth="1"/>
    <col min="6" max="6" width="9.5703125" customWidth="1"/>
  </cols>
  <sheetData>
    <row r="3" spans="1:7" ht="23.25" x14ac:dyDescent="0.25">
      <c r="A3" s="41">
        <v>7</v>
      </c>
      <c r="B3" s="122" t="s">
        <v>45</v>
      </c>
      <c r="C3" s="122"/>
      <c r="D3" s="129" t="s">
        <v>292</v>
      </c>
      <c r="E3" s="129"/>
      <c r="F3" s="124">
        <v>45424</v>
      </c>
      <c r="G3" s="122"/>
    </row>
    <row r="4" spans="1:7" ht="30" customHeight="1" x14ac:dyDescent="0.25">
      <c r="B4" s="32"/>
      <c r="C4" s="32"/>
      <c r="D4" s="125"/>
      <c r="E4" s="125"/>
      <c r="F4" s="43"/>
      <c r="G4" s="26"/>
    </row>
    <row r="5" spans="1:7" x14ac:dyDescent="0.25">
      <c r="B5" s="2" t="s">
        <v>3</v>
      </c>
      <c r="C5" s="2" t="s">
        <v>4</v>
      </c>
      <c r="D5" s="2" t="s">
        <v>5</v>
      </c>
      <c r="E5" s="2" t="s">
        <v>38</v>
      </c>
      <c r="F5" s="2" t="s">
        <v>39</v>
      </c>
      <c r="G5" s="2" t="s">
        <v>40</v>
      </c>
    </row>
    <row r="6" spans="1:7" x14ac:dyDescent="0.25">
      <c r="A6" s="26">
        <v>1</v>
      </c>
      <c r="B6" s="14" t="s">
        <v>10</v>
      </c>
      <c r="C6" s="15" t="s">
        <v>11</v>
      </c>
      <c r="D6" s="16" t="s">
        <v>69</v>
      </c>
      <c r="E6" s="17">
        <v>3600</v>
      </c>
      <c r="F6" s="17">
        <v>15</v>
      </c>
      <c r="G6" s="13">
        <f>A6*1000/25</f>
        <v>40</v>
      </c>
    </row>
    <row r="7" spans="1:7" x14ac:dyDescent="0.25">
      <c r="A7" s="26">
        <v>2</v>
      </c>
      <c r="B7" s="4" t="s">
        <v>64</v>
      </c>
      <c r="C7" s="9" t="s">
        <v>12</v>
      </c>
      <c r="D7" s="10" t="s">
        <v>23</v>
      </c>
      <c r="E7" s="5">
        <v>3010</v>
      </c>
      <c r="F7" s="5">
        <v>6</v>
      </c>
      <c r="G7" s="29">
        <f>A7*1000/25</f>
        <v>80</v>
      </c>
    </row>
    <row r="8" spans="1:7" x14ac:dyDescent="0.25">
      <c r="A8" s="26">
        <v>3</v>
      </c>
      <c r="B8" s="4" t="s">
        <v>108</v>
      </c>
      <c r="C8" s="9" t="s">
        <v>17</v>
      </c>
      <c r="D8" s="10" t="s">
        <v>23</v>
      </c>
      <c r="E8" s="5">
        <v>2400</v>
      </c>
      <c r="F8" s="5">
        <v>23</v>
      </c>
      <c r="G8" s="29">
        <f>A8*1000/25</f>
        <v>120</v>
      </c>
    </row>
    <row r="9" spans="1:7" x14ac:dyDescent="0.25">
      <c r="A9" s="26">
        <v>4</v>
      </c>
      <c r="B9" s="4" t="s">
        <v>271</v>
      </c>
      <c r="C9" s="9" t="s">
        <v>32</v>
      </c>
      <c r="D9" s="10" t="s">
        <v>37</v>
      </c>
      <c r="E9" s="5">
        <v>3580</v>
      </c>
      <c r="F9" s="5">
        <v>10</v>
      </c>
      <c r="G9" s="29">
        <f>A9*1000/25</f>
        <v>160</v>
      </c>
    </row>
    <row r="10" spans="1:7" x14ac:dyDescent="0.25">
      <c r="A10" s="26">
        <v>5</v>
      </c>
      <c r="B10" s="4" t="s">
        <v>88</v>
      </c>
      <c r="C10" s="9" t="s">
        <v>300</v>
      </c>
      <c r="D10" s="10" t="s">
        <v>134</v>
      </c>
      <c r="E10" s="5">
        <v>2760</v>
      </c>
      <c r="F10" s="5">
        <v>7</v>
      </c>
      <c r="G10" s="29"/>
    </row>
    <row r="11" spans="1:7" x14ac:dyDescent="0.25">
      <c r="A11" s="26">
        <v>6</v>
      </c>
      <c r="B11" s="4" t="s">
        <v>196</v>
      </c>
      <c r="C11" s="9" t="s">
        <v>293</v>
      </c>
      <c r="D11" s="10" t="s">
        <v>8</v>
      </c>
      <c r="E11" s="5">
        <v>2270</v>
      </c>
      <c r="F11" s="5">
        <v>26</v>
      </c>
      <c r="G11" s="29">
        <f>A11*1000/25</f>
        <v>240</v>
      </c>
    </row>
    <row r="12" spans="1:7" x14ac:dyDescent="0.25">
      <c r="A12" s="26">
        <v>7</v>
      </c>
      <c r="B12" s="4" t="s">
        <v>24</v>
      </c>
      <c r="C12" s="9" t="s">
        <v>11</v>
      </c>
      <c r="D12" s="10" t="s">
        <v>25</v>
      </c>
      <c r="E12" s="5">
        <v>3460</v>
      </c>
      <c r="F12" s="5">
        <v>14</v>
      </c>
      <c r="G12" s="29">
        <f>A12*1000/25</f>
        <v>280</v>
      </c>
    </row>
    <row r="13" spans="1:7" x14ac:dyDescent="0.25">
      <c r="A13" s="26">
        <v>8</v>
      </c>
      <c r="B13" s="4" t="s">
        <v>14</v>
      </c>
      <c r="C13" s="9" t="s">
        <v>2</v>
      </c>
      <c r="D13" s="10" t="s">
        <v>23</v>
      </c>
      <c r="E13" s="5">
        <v>2300</v>
      </c>
      <c r="F13" s="5">
        <v>3</v>
      </c>
      <c r="G13" s="29">
        <f>A13*1000/25</f>
        <v>320</v>
      </c>
    </row>
    <row r="14" spans="1:7" x14ac:dyDescent="0.25">
      <c r="A14" s="26">
        <v>9</v>
      </c>
      <c r="B14" s="4" t="s">
        <v>277</v>
      </c>
      <c r="C14" s="9" t="s">
        <v>301</v>
      </c>
      <c r="D14" s="10" t="s">
        <v>134</v>
      </c>
      <c r="E14" s="5">
        <v>2270</v>
      </c>
      <c r="F14" s="5">
        <v>25</v>
      </c>
      <c r="G14" s="29"/>
    </row>
    <row r="15" spans="1:7" x14ac:dyDescent="0.25">
      <c r="A15" s="26">
        <v>10</v>
      </c>
      <c r="B15" s="4" t="s">
        <v>80</v>
      </c>
      <c r="C15" s="9" t="s">
        <v>31</v>
      </c>
      <c r="D15" s="10" t="s">
        <v>25</v>
      </c>
      <c r="E15" s="5">
        <v>3360</v>
      </c>
      <c r="F15" s="5">
        <v>17</v>
      </c>
      <c r="G15" s="29">
        <f>A15*1000/25</f>
        <v>400</v>
      </c>
    </row>
    <row r="16" spans="1:7" x14ac:dyDescent="0.25">
      <c r="A16" s="26">
        <v>11</v>
      </c>
      <c r="B16" s="4" t="s">
        <v>104</v>
      </c>
      <c r="C16" s="9" t="s">
        <v>117</v>
      </c>
      <c r="D16" s="10" t="s">
        <v>25</v>
      </c>
      <c r="E16" s="5">
        <v>2260</v>
      </c>
      <c r="F16" s="5">
        <v>18</v>
      </c>
      <c r="G16" s="29">
        <f>A16*1000/25</f>
        <v>440</v>
      </c>
    </row>
    <row r="17" spans="1:7" x14ac:dyDescent="0.25">
      <c r="A17" s="26">
        <v>12</v>
      </c>
      <c r="B17" s="4" t="s">
        <v>128</v>
      </c>
      <c r="C17" s="9" t="s">
        <v>129</v>
      </c>
      <c r="D17" s="10" t="s">
        <v>8</v>
      </c>
      <c r="E17" s="5">
        <v>2200</v>
      </c>
      <c r="F17" s="5">
        <v>5</v>
      </c>
      <c r="G17" s="29">
        <f>A17*1000/25</f>
        <v>480</v>
      </c>
    </row>
    <row r="18" spans="1:7" x14ac:dyDescent="0.25">
      <c r="A18" s="26">
        <v>13</v>
      </c>
      <c r="B18" s="4" t="s">
        <v>47</v>
      </c>
      <c r="C18" s="9" t="s">
        <v>48</v>
      </c>
      <c r="D18" s="10" t="s">
        <v>25</v>
      </c>
      <c r="E18" s="5">
        <v>2900</v>
      </c>
      <c r="F18" s="5">
        <v>13</v>
      </c>
      <c r="G18" s="29">
        <f>A18*1000/25</f>
        <v>520</v>
      </c>
    </row>
    <row r="19" spans="1:7" x14ac:dyDescent="0.25">
      <c r="A19" s="26">
        <v>14</v>
      </c>
      <c r="B19" s="4" t="s">
        <v>77</v>
      </c>
      <c r="C19" s="9" t="s">
        <v>48</v>
      </c>
      <c r="D19" s="10" t="s">
        <v>30</v>
      </c>
      <c r="E19" s="5">
        <v>2000</v>
      </c>
      <c r="F19" s="5">
        <v>20</v>
      </c>
      <c r="G19" s="29">
        <f>A19*1000/25</f>
        <v>560</v>
      </c>
    </row>
    <row r="20" spans="1:7" x14ac:dyDescent="0.25">
      <c r="A20" s="26">
        <v>15</v>
      </c>
      <c r="B20" s="4" t="s">
        <v>120</v>
      </c>
      <c r="C20" s="9" t="s">
        <v>302</v>
      </c>
      <c r="D20" s="10" t="s">
        <v>134</v>
      </c>
      <c r="E20" s="5">
        <v>1760</v>
      </c>
      <c r="F20" s="5">
        <v>2</v>
      </c>
      <c r="G20" s="29"/>
    </row>
    <row r="21" spans="1:7" x14ac:dyDescent="0.25">
      <c r="A21" s="26">
        <v>16</v>
      </c>
      <c r="B21" s="4" t="s">
        <v>106</v>
      </c>
      <c r="C21" s="9" t="s">
        <v>20</v>
      </c>
      <c r="D21" s="10" t="s">
        <v>23</v>
      </c>
      <c r="E21" s="5">
        <v>2600</v>
      </c>
      <c r="F21" s="5">
        <v>16</v>
      </c>
      <c r="G21" s="29">
        <f t="shared" ref="G21:G30" si="0">A21*1000/25</f>
        <v>640</v>
      </c>
    </row>
    <row r="22" spans="1:7" x14ac:dyDescent="0.25">
      <c r="A22" s="26">
        <v>17</v>
      </c>
      <c r="B22" s="4" t="s">
        <v>35</v>
      </c>
      <c r="C22" s="9" t="s">
        <v>11</v>
      </c>
      <c r="D22" s="10" t="s">
        <v>37</v>
      </c>
      <c r="E22" s="5">
        <v>1760</v>
      </c>
      <c r="F22" s="5">
        <v>21</v>
      </c>
      <c r="G22" s="29">
        <f t="shared" si="0"/>
        <v>680</v>
      </c>
    </row>
    <row r="23" spans="1:7" x14ac:dyDescent="0.25">
      <c r="A23" s="26">
        <v>18</v>
      </c>
      <c r="B23" s="4" t="s">
        <v>112</v>
      </c>
      <c r="C23" s="9" t="s">
        <v>111</v>
      </c>
      <c r="D23" s="10" t="s">
        <v>25</v>
      </c>
      <c r="E23" s="5">
        <v>1160</v>
      </c>
      <c r="F23" s="5">
        <v>4</v>
      </c>
      <c r="G23" s="29">
        <f t="shared" si="0"/>
        <v>720</v>
      </c>
    </row>
    <row r="24" spans="1:7" x14ac:dyDescent="0.25">
      <c r="A24" s="26">
        <v>19</v>
      </c>
      <c r="B24" s="4" t="s">
        <v>100</v>
      </c>
      <c r="C24" s="9" t="s">
        <v>101</v>
      </c>
      <c r="D24" s="10" t="s">
        <v>25</v>
      </c>
      <c r="E24" s="5">
        <v>2260</v>
      </c>
      <c r="F24" s="5">
        <v>9</v>
      </c>
      <c r="G24" s="29">
        <f t="shared" si="0"/>
        <v>760</v>
      </c>
    </row>
    <row r="25" spans="1:7" x14ac:dyDescent="0.25">
      <c r="A25" s="26">
        <v>20</v>
      </c>
      <c r="B25" s="4" t="s">
        <v>18</v>
      </c>
      <c r="C25" s="9" t="s">
        <v>123</v>
      </c>
      <c r="D25" s="10" t="s">
        <v>37</v>
      </c>
      <c r="E25" s="5">
        <v>1750</v>
      </c>
      <c r="F25" s="5">
        <v>19</v>
      </c>
      <c r="G25" s="29">
        <f t="shared" si="0"/>
        <v>800</v>
      </c>
    </row>
    <row r="26" spans="1:7" x14ac:dyDescent="0.25">
      <c r="A26" s="26">
        <v>21</v>
      </c>
      <c r="B26" s="4" t="s">
        <v>299</v>
      </c>
      <c r="C26" s="9" t="s">
        <v>15</v>
      </c>
      <c r="D26" s="10" t="s">
        <v>69</v>
      </c>
      <c r="E26" s="5">
        <v>860</v>
      </c>
      <c r="F26" s="5">
        <v>1</v>
      </c>
      <c r="G26" s="29">
        <f t="shared" si="0"/>
        <v>840</v>
      </c>
    </row>
    <row r="27" spans="1:7" x14ac:dyDescent="0.25">
      <c r="A27" s="26">
        <v>22</v>
      </c>
      <c r="B27" s="4" t="s">
        <v>55</v>
      </c>
      <c r="C27" s="9" t="s">
        <v>81</v>
      </c>
      <c r="D27" s="10" t="s">
        <v>25</v>
      </c>
      <c r="E27" s="5">
        <v>2160</v>
      </c>
      <c r="F27" s="5">
        <v>12</v>
      </c>
      <c r="G27" s="29">
        <f t="shared" si="0"/>
        <v>880</v>
      </c>
    </row>
    <row r="28" spans="1:7" x14ac:dyDescent="0.25">
      <c r="A28" s="26">
        <v>23</v>
      </c>
      <c r="B28" s="4" t="s">
        <v>65</v>
      </c>
      <c r="C28" s="9" t="s">
        <v>48</v>
      </c>
      <c r="D28" s="10" t="s">
        <v>25</v>
      </c>
      <c r="E28" s="5">
        <v>1620</v>
      </c>
      <c r="F28" s="5">
        <v>22</v>
      </c>
      <c r="G28" s="29">
        <f t="shared" si="0"/>
        <v>920</v>
      </c>
    </row>
    <row r="29" spans="1:7" x14ac:dyDescent="0.25">
      <c r="A29" s="26">
        <v>24</v>
      </c>
      <c r="B29" s="4" t="s">
        <v>219</v>
      </c>
      <c r="C29" s="9" t="s">
        <v>1</v>
      </c>
      <c r="D29" s="10" t="s">
        <v>69</v>
      </c>
      <c r="E29" s="5">
        <v>2000</v>
      </c>
      <c r="F29" s="5">
        <v>11</v>
      </c>
      <c r="G29" s="29">
        <f t="shared" si="0"/>
        <v>960</v>
      </c>
    </row>
    <row r="30" spans="1:7" x14ac:dyDescent="0.25">
      <c r="A30" s="26">
        <v>25</v>
      </c>
      <c r="B30" s="4" t="s">
        <v>36</v>
      </c>
      <c r="C30" s="9" t="s">
        <v>12</v>
      </c>
      <c r="D30" s="10" t="s">
        <v>37</v>
      </c>
      <c r="E30" s="5">
        <v>1120</v>
      </c>
      <c r="F30" s="5">
        <v>25</v>
      </c>
      <c r="G30" s="29">
        <f t="shared" si="0"/>
        <v>1000</v>
      </c>
    </row>
  </sheetData>
  <sortState xmlns:xlrd2="http://schemas.microsoft.com/office/spreadsheetml/2017/richdata2" ref="A6:G30">
    <sortCondition ref="A6:A30"/>
  </sortState>
  <mergeCells count="4">
    <mergeCell ref="B3:C3"/>
    <mergeCell ref="F3:G3"/>
    <mergeCell ref="D3:E3"/>
    <mergeCell ref="D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G56"/>
  <sheetViews>
    <sheetView topLeftCell="A17" workbookViewId="0">
      <selection activeCell="H50" sqref="H50"/>
    </sheetView>
  </sheetViews>
  <sheetFormatPr baseColWidth="10" defaultRowHeight="15" x14ac:dyDescent="0.25"/>
  <cols>
    <col min="2" max="2" width="15.42578125" customWidth="1"/>
    <col min="3" max="3" width="15.5703125" customWidth="1"/>
    <col min="4" max="4" width="15.7109375" customWidth="1"/>
  </cols>
  <sheetData>
    <row r="3" spans="1:7" ht="33.75" customHeight="1" x14ac:dyDescent="0.25">
      <c r="A3" s="54">
        <v>8</v>
      </c>
      <c r="B3" s="120" t="s">
        <v>45</v>
      </c>
      <c r="C3" s="120"/>
      <c r="D3" s="129" t="s">
        <v>135</v>
      </c>
      <c r="E3" s="129"/>
      <c r="F3" s="124">
        <v>45438</v>
      </c>
      <c r="G3" s="122"/>
    </row>
    <row r="4" spans="1:7" ht="23.25" customHeight="1" x14ac:dyDescent="0.25">
      <c r="B4" s="32"/>
      <c r="C4" s="32"/>
      <c r="D4" s="125"/>
      <c r="E4" s="125"/>
      <c r="F4" s="43"/>
      <c r="G4" s="26"/>
    </row>
    <row r="5" spans="1:7" x14ac:dyDescent="0.25">
      <c r="B5" s="2" t="s">
        <v>3</v>
      </c>
      <c r="C5" s="2" t="s">
        <v>4</v>
      </c>
      <c r="D5" s="2" t="s">
        <v>5</v>
      </c>
      <c r="E5" s="2" t="s">
        <v>38</v>
      </c>
      <c r="F5" s="2" t="s">
        <v>39</v>
      </c>
      <c r="G5" s="2" t="s">
        <v>40</v>
      </c>
    </row>
    <row r="6" spans="1:7" x14ac:dyDescent="0.25">
      <c r="A6" s="26">
        <v>1</v>
      </c>
      <c r="B6" s="14" t="s">
        <v>112</v>
      </c>
      <c r="C6" s="15" t="s">
        <v>138</v>
      </c>
      <c r="D6" s="16" t="s">
        <v>134</v>
      </c>
      <c r="E6" s="17">
        <v>4980</v>
      </c>
      <c r="F6" s="17">
        <v>28</v>
      </c>
      <c r="G6" s="13"/>
    </row>
    <row r="7" spans="1:7" x14ac:dyDescent="0.25">
      <c r="A7" s="26">
        <v>2</v>
      </c>
      <c r="B7" s="4" t="s">
        <v>78</v>
      </c>
      <c r="C7" s="9" t="s">
        <v>76</v>
      </c>
      <c r="D7" s="10" t="s">
        <v>290</v>
      </c>
      <c r="E7" s="5">
        <v>2700</v>
      </c>
      <c r="F7" s="5">
        <v>15</v>
      </c>
      <c r="G7" s="13">
        <f>A7*1000/31</f>
        <v>64.516129032258064</v>
      </c>
    </row>
    <row r="8" spans="1:7" x14ac:dyDescent="0.25">
      <c r="A8" s="26">
        <v>3</v>
      </c>
      <c r="B8" s="4" t="s">
        <v>61</v>
      </c>
      <c r="C8" s="9" t="s">
        <v>15</v>
      </c>
      <c r="D8" s="10" t="s">
        <v>134</v>
      </c>
      <c r="E8" s="5">
        <v>1460</v>
      </c>
      <c r="F8" s="5">
        <v>31</v>
      </c>
      <c r="G8" s="13"/>
    </row>
    <row r="9" spans="1:7" x14ac:dyDescent="0.25">
      <c r="A9" s="26">
        <v>4</v>
      </c>
      <c r="B9" s="4" t="s">
        <v>131</v>
      </c>
      <c r="C9" s="9" t="s">
        <v>132</v>
      </c>
      <c r="D9" s="10" t="s">
        <v>8</v>
      </c>
      <c r="E9" s="5">
        <v>760</v>
      </c>
      <c r="F9" s="5">
        <v>5</v>
      </c>
      <c r="G9" s="13">
        <f>A9*1000/31</f>
        <v>129.03225806451613</v>
      </c>
    </row>
    <row r="10" spans="1:7" x14ac:dyDescent="0.25">
      <c r="A10" s="26">
        <v>5</v>
      </c>
      <c r="B10" s="4" t="s">
        <v>47</v>
      </c>
      <c r="C10" s="9" t="s">
        <v>48</v>
      </c>
      <c r="D10" s="10" t="s">
        <v>25</v>
      </c>
      <c r="E10" s="5">
        <v>1250</v>
      </c>
      <c r="F10" s="5">
        <v>24</v>
      </c>
      <c r="G10" s="13">
        <f>A10*1000/31</f>
        <v>161.29032258064515</v>
      </c>
    </row>
    <row r="11" spans="1:7" x14ac:dyDescent="0.25">
      <c r="A11" s="26">
        <v>6</v>
      </c>
      <c r="B11" s="4" t="s">
        <v>294</v>
      </c>
      <c r="C11" s="9" t="s">
        <v>101</v>
      </c>
      <c r="D11" s="10" t="s">
        <v>23</v>
      </c>
      <c r="E11" s="5">
        <v>290</v>
      </c>
      <c r="F11" s="5">
        <v>10</v>
      </c>
      <c r="G11" s="13">
        <f>A11*1000/31</f>
        <v>193.54838709677421</v>
      </c>
    </row>
    <row r="12" spans="1:7" x14ac:dyDescent="0.25">
      <c r="A12" s="26">
        <v>7</v>
      </c>
      <c r="B12" s="4" t="s">
        <v>77</v>
      </c>
      <c r="C12" s="9" t="s">
        <v>48</v>
      </c>
      <c r="D12" s="10" t="s">
        <v>30</v>
      </c>
      <c r="E12" s="5">
        <v>990</v>
      </c>
      <c r="F12" s="5">
        <v>29</v>
      </c>
      <c r="G12" s="13">
        <f>A12*1000/31</f>
        <v>225.80645161290323</v>
      </c>
    </row>
    <row r="13" spans="1:7" x14ac:dyDescent="0.25">
      <c r="A13" s="26">
        <v>8</v>
      </c>
      <c r="B13" s="4" t="s">
        <v>104</v>
      </c>
      <c r="C13" s="9" t="s">
        <v>117</v>
      </c>
      <c r="D13" s="10" t="s">
        <v>25</v>
      </c>
      <c r="E13" s="5">
        <v>230</v>
      </c>
      <c r="F13" s="5">
        <v>7</v>
      </c>
      <c r="G13" s="13">
        <f>A13*1000/31</f>
        <v>258.06451612903226</v>
      </c>
    </row>
    <row r="14" spans="1:7" x14ac:dyDescent="0.25">
      <c r="A14" s="26">
        <v>9</v>
      </c>
      <c r="B14" s="4" t="s">
        <v>303</v>
      </c>
      <c r="C14" s="9" t="s">
        <v>216</v>
      </c>
      <c r="D14" s="10" t="s">
        <v>134</v>
      </c>
      <c r="E14" s="5">
        <v>820</v>
      </c>
      <c r="F14" s="5">
        <v>25</v>
      </c>
      <c r="G14" s="13"/>
    </row>
    <row r="15" spans="1:7" x14ac:dyDescent="0.25">
      <c r="A15" s="26">
        <v>10</v>
      </c>
      <c r="B15" s="4" t="s">
        <v>35</v>
      </c>
      <c r="C15" s="9" t="s">
        <v>11</v>
      </c>
      <c r="D15" s="10" t="s">
        <v>37</v>
      </c>
      <c r="E15" s="5">
        <v>220</v>
      </c>
      <c r="F15" s="5">
        <v>3</v>
      </c>
      <c r="G15" s="13">
        <f t="shared" ref="G15:G22" si="0">A15*1000/31</f>
        <v>322.58064516129031</v>
      </c>
    </row>
    <row r="16" spans="1:7" x14ac:dyDescent="0.25">
      <c r="A16" s="26">
        <v>11</v>
      </c>
      <c r="B16" s="4" t="s">
        <v>80</v>
      </c>
      <c r="C16" s="9" t="s">
        <v>31</v>
      </c>
      <c r="D16" s="10" t="s">
        <v>25</v>
      </c>
      <c r="E16" s="5">
        <v>580</v>
      </c>
      <c r="F16" s="5">
        <v>18</v>
      </c>
      <c r="G16" s="13">
        <f t="shared" si="0"/>
        <v>354.83870967741933</v>
      </c>
    </row>
    <row r="17" spans="1:7" x14ac:dyDescent="0.25">
      <c r="A17" s="26">
        <v>12</v>
      </c>
      <c r="B17" s="4" t="s">
        <v>75</v>
      </c>
      <c r="C17" s="9" t="s">
        <v>2</v>
      </c>
      <c r="D17" s="10" t="s">
        <v>69</v>
      </c>
      <c r="E17" s="5">
        <v>200</v>
      </c>
      <c r="F17" s="5">
        <v>8</v>
      </c>
      <c r="G17" s="13">
        <f t="shared" si="0"/>
        <v>387.09677419354841</v>
      </c>
    </row>
    <row r="18" spans="1:7" x14ac:dyDescent="0.25">
      <c r="A18" s="26">
        <v>13</v>
      </c>
      <c r="B18" s="4" t="s">
        <v>107</v>
      </c>
      <c r="C18" s="9" t="s">
        <v>90</v>
      </c>
      <c r="D18" s="10" t="s">
        <v>8</v>
      </c>
      <c r="E18" s="5">
        <v>560</v>
      </c>
      <c r="F18" s="5">
        <v>17</v>
      </c>
      <c r="G18" s="13">
        <f t="shared" si="0"/>
        <v>419.35483870967744</v>
      </c>
    </row>
    <row r="19" spans="1:7" x14ac:dyDescent="0.25">
      <c r="A19" s="26">
        <v>14</v>
      </c>
      <c r="B19" s="4" t="s">
        <v>0</v>
      </c>
      <c r="C19" s="9" t="s">
        <v>1</v>
      </c>
      <c r="D19" s="10" t="s">
        <v>69</v>
      </c>
      <c r="E19" s="5">
        <v>140</v>
      </c>
      <c r="F19" s="5">
        <v>16</v>
      </c>
      <c r="G19" s="13">
        <f t="shared" si="0"/>
        <v>451.61290322580646</v>
      </c>
    </row>
    <row r="20" spans="1:7" x14ac:dyDescent="0.25">
      <c r="A20" s="26">
        <v>15</v>
      </c>
      <c r="B20" s="4" t="s">
        <v>65</v>
      </c>
      <c r="C20" s="9" t="s">
        <v>48</v>
      </c>
      <c r="D20" s="10" t="s">
        <v>25</v>
      </c>
      <c r="E20" s="5">
        <v>310</v>
      </c>
      <c r="F20" s="5">
        <v>19</v>
      </c>
      <c r="G20" s="13">
        <f t="shared" si="0"/>
        <v>483.87096774193549</v>
      </c>
    </row>
    <row r="21" spans="1:7" x14ac:dyDescent="0.25">
      <c r="A21" s="26">
        <v>16</v>
      </c>
      <c r="B21" s="4" t="s">
        <v>16</v>
      </c>
      <c r="C21" s="9" t="s">
        <v>17</v>
      </c>
      <c r="D21" s="10" t="s">
        <v>23</v>
      </c>
      <c r="E21" s="5">
        <v>130</v>
      </c>
      <c r="F21" s="5">
        <v>1</v>
      </c>
      <c r="G21" s="13">
        <f t="shared" si="0"/>
        <v>516.12903225806451</v>
      </c>
    </row>
    <row r="22" spans="1:7" x14ac:dyDescent="0.25">
      <c r="A22" s="26">
        <v>17</v>
      </c>
      <c r="B22" s="4" t="s">
        <v>33</v>
      </c>
      <c r="C22" s="9" t="s">
        <v>34</v>
      </c>
      <c r="D22" s="10" t="s">
        <v>37</v>
      </c>
      <c r="E22" s="5">
        <v>160</v>
      </c>
      <c r="F22" s="5">
        <v>27</v>
      </c>
      <c r="G22" s="13">
        <f t="shared" si="0"/>
        <v>548.38709677419354</v>
      </c>
    </row>
    <row r="23" spans="1:7" x14ac:dyDescent="0.25">
      <c r="A23" s="26">
        <v>18</v>
      </c>
      <c r="B23" s="4" t="s">
        <v>14</v>
      </c>
      <c r="C23" s="9" t="s">
        <v>54</v>
      </c>
      <c r="D23" s="10" t="s">
        <v>134</v>
      </c>
      <c r="E23" s="5">
        <v>100</v>
      </c>
      <c r="F23" s="5">
        <v>2</v>
      </c>
      <c r="G23" s="13"/>
    </row>
    <row r="24" spans="1:7" x14ac:dyDescent="0.25">
      <c r="A24" s="26">
        <v>19</v>
      </c>
      <c r="B24" s="4" t="s">
        <v>304</v>
      </c>
      <c r="C24" s="9" t="s">
        <v>63</v>
      </c>
      <c r="D24" s="10" t="s">
        <v>134</v>
      </c>
      <c r="E24" s="5">
        <v>160</v>
      </c>
      <c r="F24" s="5">
        <v>26</v>
      </c>
      <c r="G24" s="13"/>
    </row>
    <row r="25" spans="1:7" x14ac:dyDescent="0.25">
      <c r="A25" s="26">
        <v>20</v>
      </c>
      <c r="B25" s="4" t="s">
        <v>295</v>
      </c>
      <c r="C25" s="9" t="s">
        <v>296</v>
      </c>
      <c r="D25" s="10" t="s">
        <v>8</v>
      </c>
      <c r="E25" s="5">
        <v>70</v>
      </c>
      <c r="F25" s="5">
        <v>6</v>
      </c>
      <c r="G25" s="13">
        <f>A25*1000/31</f>
        <v>645.16129032258061</v>
      </c>
    </row>
    <row r="26" spans="1:7" x14ac:dyDescent="0.25">
      <c r="A26" s="26">
        <v>21</v>
      </c>
      <c r="B26" s="4" t="s">
        <v>28</v>
      </c>
      <c r="C26" s="9" t="s">
        <v>29</v>
      </c>
      <c r="D26" s="10" t="s">
        <v>30</v>
      </c>
      <c r="E26" s="5">
        <v>120</v>
      </c>
      <c r="F26" s="5">
        <v>22</v>
      </c>
      <c r="G26" s="13">
        <f>A26*1000/31</f>
        <v>677.41935483870964</v>
      </c>
    </row>
    <row r="27" spans="1:7" x14ac:dyDescent="0.25">
      <c r="A27" s="26">
        <v>22</v>
      </c>
      <c r="B27" s="4" t="s">
        <v>55</v>
      </c>
      <c r="C27" s="9" t="s">
        <v>81</v>
      </c>
      <c r="D27" s="10" t="s">
        <v>25</v>
      </c>
      <c r="E27" s="5">
        <v>70</v>
      </c>
      <c r="F27" s="5">
        <v>4</v>
      </c>
      <c r="G27" s="13">
        <f>A27*1000/31</f>
        <v>709.67741935483866</v>
      </c>
    </row>
    <row r="28" spans="1:7" x14ac:dyDescent="0.25">
      <c r="A28" s="26">
        <v>23</v>
      </c>
      <c r="B28" s="4" t="s">
        <v>24</v>
      </c>
      <c r="C28" s="9" t="s">
        <v>11</v>
      </c>
      <c r="D28" s="10" t="s">
        <v>25</v>
      </c>
      <c r="E28" s="5">
        <v>100</v>
      </c>
      <c r="F28" s="5">
        <v>30</v>
      </c>
      <c r="G28" s="13">
        <f>A28*1000/31</f>
        <v>741.93548387096769</v>
      </c>
    </row>
    <row r="29" spans="1:7" x14ac:dyDescent="0.25">
      <c r="A29" s="26">
        <v>24</v>
      </c>
      <c r="B29" s="4" t="s">
        <v>305</v>
      </c>
      <c r="C29" s="9"/>
      <c r="D29" s="10" t="s">
        <v>134</v>
      </c>
      <c r="E29" s="5">
        <v>60</v>
      </c>
      <c r="F29" s="5">
        <v>11</v>
      </c>
      <c r="G29" s="13"/>
    </row>
    <row r="30" spans="1:7" x14ac:dyDescent="0.25">
      <c r="A30" s="26">
        <v>25</v>
      </c>
      <c r="B30" s="4" t="s">
        <v>10</v>
      </c>
      <c r="C30" s="9" t="s">
        <v>11</v>
      </c>
      <c r="D30" s="10" t="s">
        <v>69</v>
      </c>
      <c r="E30" s="5">
        <v>50</v>
      </c>
      <c r="F30" s="5">
        <v>14</v>
      </c>
      <c r="G30" s="13">
        <f>A30*1000/31</f>
        <v>806.45161290322585</v>
      </c>
    </row>
    <row r="31" spans="1:7" x14ac:dyDescent="0.25">
      <c r="A31" s="26">
        <v>26</v>
      </c>
      <c r="B31" s="4" t="s">
        <v>56</v>
      </c>
      <c r="C31" s="9" t="s">
        <v>57</v>
      </c>
      <c r="D31" s="10" t="s">
        <v>37</v>
      </c>
      <c r="E31" s="5">
        <v>20</v>
      </c>
      <c r="F31" s="5">
        <v>20</v>
      </c>
      <c r="G31" s="13">
        <f>A31*1000/31</f>
        <v>838.70967741935488</v>
      </c>
    </row>
    <row r="32" spans="1:7" x14ac:dyDescent="0.25">
      <c r="A32" s="26">
        <v>27</v>
      </c>
      <c r="B32" s="4" t="s">
        <v>306</v>
      </c>
      <c r="C32" s="9" t="s">
        <v>2</v>
      </c>
      <c r="D32" s="10" t="s">
        <v>134</v>
      </c>
      <c r="E32" s="5">
        <v>30</v>
      </c>
      <c r="F32" s="5">
        <v>12</v>
      </c>
      <c r="G32" s="13"/>
    </row>
    <row r="33" spans="1:7" x14ac:dyDescent="0.25">
      <c r="A33" s="26">
        <v>28</v>
      </c>
      <c r="B33" s="4" t="s">
        <v>136</v>
      </c>
      <c r="C33" s="9" t="s">
        <v>19</v>
      </c>
      <c r="D33" s="10" t="s">
        <v>134</v>
      </c>
      <c r="E33" s="5">
        <v>20</v>
      </c>
      <c r="F33" s="5">
        <v>13</v>
      </c>
      <c r="G33" s="13"/>
    </row>
    <row r="34" spans="1:7" x14ac:dyDescent="0.25">
      <c r="A34" s="26">
        <v>29</v>
      </c>
      <c r="B34" s="4" t="s">
        <v>128</v>
      </c>
      <c r="C34" s="9" t="s">
        <v>129</v>
      </c>
      <c r="D34" s="10" t="s">
        <v>8</v>
      </c>
      <c r="E34" s="5">
        <v>0</v>
      </c>
      <c r="F34" s="5">
        <v>5</v>
      </c>
      <c r="G34" s="13">
        <v>1001</v>
      </c>
    </row>
    <row r="35" spans="1:7" x14ac:dyDescent="0.25">
      <c r="A35" s="26">
        <v>30</v>
      </c>
      <c r="B35" s="4" t="s">
        <v>307</v>
      </c>
      <c r="C35" s="9" t="s">
        <v>13</v>
      </c>
      <c r="D35" s="10" t="s">
        <v>134</v>
      </c>
      <c r="E35" s="5">
        <v>0</v>
      </c>
      <c r="F35" s="5">
        <v>1</v>
      </c>
      <c r="G35" s="13"/>
    </row>
    <row r="36" spans="1:7" x14ac:dyDescent="0.25">
      <c r="A36" s="26">
        <v>31</v>
      </c>
      <c r="B36" s="4" t="s">
        <v>78</v>
      </c>
      <c r="C36" s="9" t="s">
        <v>95</v>
      </c>
      <c r="D36" s="10" t="s">
        <v>290</v>
      </c>
      <c r="E36" s="5">
        <v>0</v>
      </c>
      <c r="F36" s="5">
        <v>22</v>
      </c>
      <c r="G36" s="13">
        <v>1001</v>
      </c>
    </row>
    <row r="37" spans="1:7" x14ac:dyDescent="0.25">
      <c r="A37" s="26"/>
      <c r="B37" s="36"/>
      <c r="C37" s="37"/>
      <c r="D37" s="38"/>
      <c r="E37" s="2"/>
      <c r="F37" s="2"/>
      <c r="G37" s="78"/>
    </row>
    <row r="38" spans="1:7" x14ac:dyDescent="0.25">
      <c r="A38" s="26"/>
      <c r="B38" s="36"/>
      <c r="C38" s="37"/>
      <c r="D38" s="38"/>
      <c r="E38" s="2"/>
      <c r="F38" s="2"/>
      <c r="G38" s="78"/>
    </row>
    <row r="39" spans="1:7" ht="18.75" x14ac:dyDescent="0.25">
      <c r="B39" s="122" t="s">
        <v>147</v>
      </c>
      <c r="C39" s="122"/>
      <c r="D39" s="125" t="s">
        <v>135</v>
      </c>
      <c r="E39" s="125"/>
      <c r="F39" s="124">
        <v>45438</v>
      </c>
      <c r="G39" s="122"/>
    </row>
    <row r="41" spans="1:7" x14ac:dyDescent="0.25">
      <c r="B41" s="2" t="s">
        <v>3</v>
      </c>
      <c r="C41" s="2" t="s">
        <v>3</v>
      </c>
      <c r="D41" s="2" t="s">
        <v>5</v>
      </c>
      <c r="E41" s="2" t="s">
        <v>38</v>
      </c>
      <c r="F41" s="2" t="s">
        <v>39</v>
      </c>
    </row>
    <row r="42" spans="1:7" ht="15.75" x14ac:dyDescent="0.25">
      <c r="A42" s="26">
        <v>1</v>
      </c>
      <c r="B42" s="81" t="s">
        <v>295</v>
      </c>
      <c r="C42" s="79" t="s">
        <v>131</v>
      </c>
      <c r="D42" s="16"/>
      <c r="E42" s="17">
        <v>640</v>
      </c>
      <c r="F42" s="17">
        <v>28</v>
      </c>
    </row>
    <row r="43" spans="1:7" ht="15.75" x14ac:dyDescent="0.25">
      <c r="A43" s="26">
        <v>2</v>
      </c>
      <c r="B43" s="82" t="s">
        <v>10</v>
      </c>
      <c r="C43" s="80" t="s">
        <v>77</v>
      </c>
      <c r="D43" s="10"/>
      <c r="E43" s="5">
        <v>580</v>
      </c>
      <c r="F43" s="5">
        <v>4</v>
      </c>
    </row>
    <row r="44" spans="1:7" ht="15.75" x14ac:dyDescent="0.25">
      <c r="A44" s="26">
        <v>3</v>
      </c>
      <c r="B44" s="82" t="s">
        <v>294</v>
      </c>
      <c r="C44" s="80" t="s">
        <v>35</v>
      </c>
      <c r="D44" s="10"/>
      <c r="E44" s="5">
        <v>550</v>
      </c>
      <c r="F44" s="5">
        <v>16</v>
      </c>
    </row>
    <row r="45" spans="1:7" ht="15.75" x14ac:dyDescent="0.25">
      <c r="A45" s="26">
        <v>4</v>
      </c>
      <c r="B45" s="82" t="s">
        <v>14</v>
      </c>
      <c r="C45" s="80" t="s">
        <v>304</v>
      </c>
      <c r="D45" s="10"/>
      <c r="E45" s="5">
        <v>310</v>
      </c>
      <c r="F45" s="5">
        <v>26</v>
      </c>
    </row>
    <row r="46" spans="1:7" ht="15.75" x14ac:dyDescent="0.25">
      <c r="A46" s="26">
        <v>5</v>
      </c>
      <c r="B46" s="82" t="s">
        <v>80</v>
      </c>
      <c r="C46" s="80" t="s">
        <v>116</v>
      </c>
      <c r="D46" s="10"/>
      <c r="E46" s="5">
        <v>440</v>
      </c>
      <c r="F46" s="5">
        <v>12</v>
      </c>
    </row>
    <row r="47" spans="1:7" ht="15.75" x14ac:dyDescent="0.25">
      <c r="A47" s="26">
        <v>6</v>
      </c>
      <c r="B47" s="82" t="s">
        <v>78</v>
      </c>
      <c r="C47" s="80" t="s">
        <v>78</v>
      </c>
      <c r="D47" s="10"/>
      <c r="E47" s="5">
        <v>270</v>
      </c>
      <c r="F47" s="5">
        <v>30</v>
      </c>
    </row>
    <row r="48" spans="1:7" ht="15.75" x14ac:dyDescent="0.25">
      <c r="A48" s="26">
        <v>7</v>
      </c>
      <c r="B48" s="82" t="s">
        <v>303</v>
      </c>
      <c r="C48" s="80" t="s">
        <v>305</v>
      </c>
      <c r="D48" s="39"/>
      <c r="E48" s="5">
        <v>430</v>
      </c>
      <c r="F48" s="5">
        <v>10</v>
      </c>
    </row>
    <row r="49" spans="1:6" ht="15.75" x14ac:dyDescent="0.25">
      <c r="A49" s="26">
        <v>8</v>
      </c>
      <c r="B49" s="82" t="s">
        <v>56</v>
      </c>
      <c r="C49" s="80" t="s">
        <v>61</v>
      </c>
      <c r="D49" s="8"/>
      <c r="E49" s="5">
        <v>140</v>
      </c>
      <c r="F49" s="5">
        <v>20</v>
      </c>
    </row>
    <row r="50" spans="1:6" ht="15.75" x14ac:dyDescent="0.25">
      <c r="A50" s="26">
        <v>9</v>
      </c>
      <c r="B50" s="82" t="s">
        <v>24</v>
      </c>
      <c r="C50" s="80" t="s">
        <v>55</v>
      </c>
      <c r="D50" s="10"/>
      <c r="E50" s="5">
        <v>320</v>
      </c>
      <c r="F50" s="5">
        <v>9</v>
      </c>
    </row>
    <row r="51" spans="1:6" ht="15.75" x14ac:dyDescent="0.25">
      <c r="A51" s="26">
        <v>10</v>
      </c>
      <c r="B51" s="82" t="s">
        <v>136</v>
      </c>
      <c r="C51" s="80" t="s">
        <v>112</v>
      </c>
      <c r="D51" s="10"/>
      <c r="E51" s="5">
        <v>90</v>
      </c>
      <c r="F51" s="5">
        <v>22</v>
      </c>
    </row>
    <row r="52" spans="1:6" ht="15.75" x14ac:dyDescent="0.25">
      <c r="A52" s="26">
        <v>11</v>
      </c>
      <c r="B52" s="82" t="s">
        <v>9</v>
      </c>
      <c r="C52" s="80" t="s">
        <v>33</v>
      </c>
      <c r="D52" s="10"/>
      <c r="E52" s="5">
        <v>120</v>
      </c>
      <c r="F52" s="5">
        <v>8</v>
      </c>
    </row>
    <row r="53" spans="1:6" ht="15.75" x14ac:dyDescent="0.25">
      <c r="A53" s="26">
        <v>12</v>
      </c>
      <c r="B53" s="82" t="s">
        <v>75</v>
      </c>
      <c r="C53" s="80" t="s">
        <v>0</v>
      </c>
      <c r="D53" s="10"/>
      <c r="E53" s="5">
        <v>80</v>
      </c>
      <c r="F53" s="5">
        <v>24</v>
      </c>
    </row>
    <row r="54" spans="1:6" ht="15.75" x14ac:dyDescent="0.25">
      <c r="A54" s="26">
        <v>13</v>
      </c>
      <c r="B54" s="82" t="s">
        <v>306</v>
      </c>
      <c r="C54" s="80" t="s">
        <v>307</v>
      </c>
      <c r="D54" s="10"/>
      <c r="E54" s="5">
        <v>40</v>
      </c>
      <c r="F54" s="5">
        <v>14</v>
      </c>
    </row>
    <row r="55" spans="1:6" ht="15.75" x14ac:dyDescent="0.25">
      <c r="A55" s="26">
        <v>14</v>
      </c>
      <c r="B55" s="82" t="s">
        <v>28</v>
      </c>
      <c r="C55" s="80" t="s">
        <v>16</v>
      </c>
      <c r="D55" s="39"/>
      <c r="E55" s="5">
        <v>0</v>
      </c>
      <c r="F55" s="5">
        <v>18</v>
      </c>
    </row>
    <row r="56" spans="1:6" ht="15.75" x14ac:dyDescent="0.25">
      <c r="A56" s="26">
        <v>15</v>
      </c>
      <c r="B56" s="82" t="s">
        <v>192</v>
      </c>
      <c r="C56" s="80" t="s">
        <v>193</v>
      </c>
      <c r="D56" s="8"/>
      <c r="E56" s="5">
        <v>0</v>
      </c>
      <c r="F56" s="5">
        <v>6</v>
      </c>
    </row>
  </sheetData>
  <sortState xmlns:xlrd2="http://schemas.microsoft.com/office/spreadsheetml/2017/richdata2" ref="A6:G36">
    <sortCondition ref="A6:A36"/>
  </sortState>
  <mergeCells count="7">
    <mergeCell ref="B3:C3"/>
    <mergeCell ref="F3:G3"/>
    <mergeCell ref="D3:E3"/>
    <mergeCell ref="B39:C39"/>
    <mergeCell ref="D39:E39"/>
    <mergeCell ref="F39:G39"/>
    <mergeCell ref="D4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:I29"/>
  <sheetViews>
    <sheetView topLeftCell="C1" workbookViewId="0">
      <selection activeCell="K6" sqref="K6"/>
    </sheetView>
  </sheetViews>
  <sheetFormatPr baseColWidth="10" defaultRowHeight="15" x14ac:dyDescent="0.25"/>
  <cols>
    <col min="4" max="4" width="16.140625" customWidth="1"/>
    <col min="6" max="6" width="22.28515625" customWidth="1"/>
  </cols>
  <sheetData>
    <row r="3" spans="3:9" ht="33" customHeight="1" x14ac:dyDescent="0.25">
      <c r="C3" s="41">
        <v>9</v>
      </c>
      <c r="D3" s="130" t="s">
        <v>45</v>
      </c>
      <c r="E3" s="130"/>
      <c r="F3" s="83" t="s">
        <v>149</v>
      </c>
      <c r="G3" s="131">
        <v>45458</v>
      </c>
      <c r="H3" s="131"/>
      <c r="I3" s="131"/>
    </row>
    <row r="4" spans="3:9" ht="33" customHeight="1" x14ac:dyDescent="0.25">
      <c r="C4" s="64"/>
      <c r="D4" s="66"/>
      <c r="E4" s="66"/>
      <c r="F4" s="58"/>
      <c r="G4" s="61"/>
      <c r="H4" s="62"/>
      <c r="I4" s="62"/>
    </row>
    <row r="5" spans="3:9" ht="22.5" customHeight="1" x14ac:dyDescent="0.25">
      <c r="D5" s="63" t="s">
        <v>3</v>
      </c>
      <c r="E5" s="63" t="s">
        <v>4</v>
      </c>
      <c r="F5" s="63" t="s">
        <v>5</v>
      </c>
      <c r="G5" s="63" t="s">
        <v>38</v>
      </c>
      <c r="H5" s="63" t="s">
        <v>39</v>
      </c>
      <c r="I5" s="63" t="s">
        <v>40</v>
      </c>
    </row>
    <row r="6" spans="3:9" x14ac:dyDescent="0.25">
      <c r="C6" s="26">
        <v>1</v>
      </c>
      <c r="D6" s="4" t="s">
        <v>219</v>
      </c>
      <c r="E6" s="9" t="s">
        <v>1</v>
      </c>
      <c r="F6" s="39" t="s">
        <v>183</v>
      </c>
      <c r="G6" s="60">
        <v>7900</v>
      </c>
      <c r="H6" s="60">
        <v>6</v>
      </c>
      <c r="I6" s="29">
        <f t="shared" ref="I6:I27" si="0">C6*1000/24</f>
        <v>41.666666666666664</v>
      </c>
    </row>
    <row r="7" spans="3:9" x14ac:dyDescent="0.25">
      <c r="C7" s="26">
        <v>2</v>
      </c>
      <c r="D7" s="4" t="s">
        <v>308</v>
      </c>
      <c r="E7" s="9"/>
      <c r="F7" s="39" t="s">
        <v>134</v>
      </c>
      <c r="G7" s="5">
        <v>6850</v>
      </c>
      <c r="H7" s="5">
        <v>21</v>
      </c>
      <c r="I7" s="29">
        <f t="shared" si="0"/>
        <v>83.333333333333329</v>
      </c>
    </row>
    <row r="8" spans="3:9" x14ac:dyDescent="0.25">
      <c r="C8" s="26">
        <v>3</v>
      </c>
      <c r="D8" s="4" t="s">
        <v>255</v>
      </c>
      <c r="E8" s="9" t="s">
        <v>309</v>
      </c>
      <c r="F8" s="39" t="s">
        <v>134</v>
      </c>
      <c r="G8" s="5">
        <v>6500</v>
      </c>
      <c r="H8" s="5">
        <v>23</v>
      </c>
      <c r="I8" s="29">
        <f t="shared" si="0"/>
        <v>125</v>
      </c>
    </row>
    <row r="9" spans="3:9" x14ac:dyDescent="0.25">
      <c r="C9" s="26">
        <v>4</v>
      </c>
      <c r="D9" s="4" t="s">
        <v>14</v>
      </c>
      <c r="E9" s="9" t="s">
        <v>54</v>
      </c>
      <c r="F9" s="10" t="s">
        <v>23</v>
      </c>
      <c r="G9" s="5">
        <v>4770</v>
      </c>
      <c r="H9" s="5">
        <v>4</v>
      </c>
      <c r="I9" s="29">
        <f t="shared" si="0"/>
        <v>166.66666666666666</v>
      </c>
    </row>
    <row r="10" spans="3:9" x14ac:dyDescent="0.25">
      <c r="C10" s="26">
        <v>5</v>
      </c>
      <c r="D10" s="4" t="s">
        <v>75</v>
      </c>
      <c r="E10" s="9" t="s">
        <v>2</v>
      </c>
      <c r="F10" s="10" t="s">
        <v>183</v>
      </c>
      <c r="G10" s="5">
        <v>3870</v>
      </c>
      <c r="H10" s="5">
        <v>8</v>
      </c>
      <c r="I10" s="29">
        <f t="shared" si="0"/>
        <v>208.33333333333334</v>
      </c>
    </row>
    <row r="11" spans="3:9" x14ac:dyDescent="0.25">
      <c r="C11" s="26">
        <v>6</v>
      </c>
      <c r="D11" s="4" t="s">
        <v>67</v>
      </c>
      <c r="E11" s="9" t="s">
        <v>68</v>
      </c>
      <c r="F11" s="10" t="s">
        <v>183</v>
      </c>
      <c r="G11" s="5">
        <v>2990</v>
      </c>
      <c r="H11" s="5">
        <v>14</v>
      </c>
      <c r="I11" s="29">
        <f t="shared" si="0"/>
        <v>250</v>
      </c>
    </row>
    <row r="12" spans="3:9" x14ac:dyDescent="0.25">
      <c r="C12" s="26">
        <v>7</v>
      </c>
      <c r="D12" s="4" t="s">
        <v>0</v>
      </c>
      <c r="E12" s="9" t="s">
        <v>1</v>
      </c>
      <c r="F12" s="10" t="s">
        <v>183</v>
      </c>
      <c r="G12" s="5">
        <v>3130</v>
      </c>
      <c r="H12" s="5">
        <v>5</v>
      </c>
      <c r="I12" s="29">
        <f t="shared" si="0"/>
        <v>291.66666666666669</v>
      </c>
    </row>
    <row r="13" spans="3:9" x14ac:dyDescent="0.25">
      <c r="C13" s="26">
        <v>8</v>
      </c>
      <c r="D13" s="4" t="s">
        <v>104</v>
      </c>
      <c r="E13" s="9" t="s">
        <v>117</v>
      </c>
      <c r="F13" s="10" t="s">
        <v>185</v>
      </c>
      <c r="G13" s="5">
        <v>2950</v>
      </c>
      <c r="H13" s="5">
        <v>16</v>
      </c>
      <c r="I13" s="29">
        <f t="shared" si="0"/>
        <v>333.33333333333331</v>
      </c>
    </row>
    <row r="14" spans="3:9" x14ac:dyDescent="0.25">
      <c r="C14" s="26">
        <v>9</v>
      </c>
      <c r="D14" s="4" t="s">
        <v>310</v>
      </c>
      <c r="E14" s="9"/>
      <c r="F14" s="10" t="s">
        <v>23</v>
      </c>
      <c r="G14" s="5">
        <v>2960</v>
      </c>
      <c r="H14" s="5">
        <v>9</v>
      </c>
      <c r="I14" s="29">
        <f t="shared" si="0"/>
        <v>375</v>
      </c>
    </row>
    <row r="15" spans="3:9" x14ac:dyDescent="0.25">
      <c r="C15" s="26">
        <v>10</v>
      </c>
      <c r="D15" s="4" t="s">
        <v>160</v>
      </c>
      <c r="E15" s="9"/>
      <c r="F15" s="10" t="s">
        <v>134</v>
      </c>
      <c r="G15" s="5">
        <v>1790</v>
      </c>
      <c r="H15" s="5">
        <v>19</v>
      </c>
      <c r="I15" s="29">
        <f t="shared" si="0"/>
        <v>416.66666666666669</v>
      </c>
    </row>
    <row r="16" spans="3:9" x14ac:dyDescent="0.25">
      <c r="C16" s="26">
        <v>11</v>
      </c>
      <c r="D16" s="4" t="s">
        <v>257</v>
      </c>
      <c r="E16" s="9" t="s">
        <v>258</v>
      </c>
      <c r="F16" s="10" t="s">
        <v>134</v>
      </c>
      <c r="G16" s="5">
        <v>2730</v>
      </c>
      <c r="H16" s="5">
        <v>7</v>
      </c>
      <c r="I16" s="29">
        <f t="shared" si="0"/>
        <v>458.33333333333331</v>
      </c>
    </row>
    <row r="17" spans="3:9" x14ac:dyDescent="0.25">
      <c r="C17" s="26">
        <v>12</v>
      </c>
      <c r="D17" s="4" t="s">
        <v>60</v>
      </c>
      <c r="E17" s="9" t="s">
        <v>171</v>
      </c>
      <c r="F17" s="10" t="s">
        <v>183</v>
      </c>
      <c r="G17" s="5">
        <v>1400</v>
      </c>
      <c r="H17" s="5">
        <v>17</v>
      </c>
      <c r="I17" s="29">
        <f t="shared" si="0"/>
        <v>500</v>
      </c>
    </row>
    <row r="18" spans="3:9" x14ac:dyDescent="0.25">
      <c r="C18" s="26">
        <v>13</v>
      </c>
      <c r="D18" s="4" t="s">
        <v>16</v>
      </c>
      <c r="E18" s="9" t="s">
        <v>178</v>
      </c>
      <c r="F18" s="10" t="s">
        <v>23</v>
      </c>
      <c r="G18" s="5">
        <v>2450</v>
      </c>
      <c r="H18" s="5">
        <v>3</v>
      </c>
      <c r="I18" s="29">
        <f t="shared" si="0"/>
        <v>541.66666666666663</v>
      </c>
    </row>
    <row r="19" spans="3:9" x14ac:dyDescent="0.25">
      <c r="C19" s="26">
        <v>14</v>
      </c>
      <c r="D19" s="4" t="s">
        <v>14</v>
      </c>
      <c r="E19" s="9" t="s">
        <v>2</v>
      </c>
      <c r="F19" s="10" t="s">
        <v>185</v>
      </c>
      <c r="G19" s="5">
        <v>1350</v>
      </c>
      <c r="H19" s="5">
        <v>20</v>
      </c>
      <c r="I19" s="29">
        <f t="shared" si="0"/>
        <v>583.33333333333337</v>
      </c>
    </row>
    <row r="20" spans="3:9" x14ac:dyDescent="0.25">
      <c r="C20" s="26">
        <v>15</v>
      </c>
      <c r="D20" s="4" t="s">
        <v>77</v>
      </c>
      <c r="E20" s="9" t="s">
        <v>179</v>
      </c>
      <c r="F20" s="10" t="s">
        <v>30</v>
      </c>
      <c r="G20" s="5">
        <v>2350</v>
      </c>
      <c r="H20" s="5">
        <v>11</v>
      </c>
      <c r="I20" s="29">
        <f t="shared" si="0"/>
        <v>625</v>
      </c>
    </row>
    <row r="21" spans="3:9" x14ac:dyDescent="0.25">
      <c r="C21" s="26">
        <v>16</v>
      </c>
      <c r="D21" s="4" t="s">
        <v>46</v>
      </c>
      <c r="E21" s="9" t="s">
        <v>20</v>
      </c>
      <c r="F21" s="10" t="s">
        <v>185</v>
      </c>
      <c r="G21" s="5">
        <v>1340</v>
      </c>
      <c r="H21" s="5">
        <v>25</v>
      </c>
      <c r="I21" s="29">
        <f t="shared" si="0"/>
        <v>666.66666666666663</v>
      </c>
    </row>
    <row r="22" spans="3:9" x14ac:dyDescent="0.25">
      <c r="C22" s="26">
        <v>17</v>
      </c>
      <c r="D22" s="4" t="s">
        <v>83</v>
      </c>
      <c r="E22" s="9" t="s">
        <v>168</v>
      </c>
      <c r="F22" s="39" t="s">
        <v>134</v>
      </c>
      <c r="G22" s="5">
        <v>2340</v>
      </c>
      <c r="H22" s="5">
        <v>12</v>
      </c>
      <c r="I22" s="29">
        <f t="shared" si="0"/>
        <v>708.33333333333337</v>
      </c>
    </row>
    <row r="23" spans="3:9" x14ac:dyDescent="0.25">
      <c r="C23" s="26">
        <v>18</v>
      </c>
      <c r="D23" s="4" t="s">
        <v>163</v>
      </c>
      <c r="E23" s="9" t="s">
        <v>63</v>
      </c>
      <c r="F23" s="10" t="s">
        <v>8</v>
      </c>
      <c r="G23" s="5">
        <v>620</v>
      </c>
      <c r="H23" s="5">
        <v>24</v>
      </c>
      <c r="I23" s="29">
        <f t="shared" si="0"/>
        <v>750</v>
      </c>
    </row>
    <row r="24" spans="3:9" x14ac:dyDescent="0.25">
      <c r="C24" s="26">
        <v>19</v>
      </c>
      <c r="D24" s="4" t="s">
        <v>311</v>
      </c>
      <c r="E24" s="9" t="s">
        <v>12</v>
      </c>
      <c r="F24" s="10" t="s">
        <v>134</v>
      </c>
      <c r="G24" s="5">
        <v>2100</v>
      </c>
      <c r="H24" s="5">
        <v>10</v>
      </c>
      <c r="I24" s="29">
        <f t="shared" si="0"/>
        <v>791.66666666666663</v>
      </c>
    </row>
    <row r="25" spans="3:9" x14ac:dyDescent="0.25">
      <c r="C25" s="26">
        <v>20</v>
      </c>
      <c r="D25" s="4" t="s">
        <v>141</v>
      </c>
      <c r="E25" s="9" t="s">
        <v>119</v>
      </c>
      <c r="F25" s="10" t="s">
        <v>23</v>
      </c>
      <c r="G25" s="5">
        <v>780</v>
      </c>
      <c r="H25" s="5">
        <v>18</v>
      </c>
      <c r="I25" s="29">
        <f t="shared" si="0"/>
        <v>833.33333333333337</v>
      </c>
    </row>
    <row r="26" spans="3:9" x14ac:dyDescent="0.25">
      <c r="C26" s="26">
        <v>21</v>
      </c>
      <c r="D26" s="4" t="s">
        <v>180</v>
      </c>
      <c r="E26" s="9" t="s">
        <v>181</v>
      </c>
      <c r="F26" s="10" t="s">
        <v>183</v>
      </c>
      <c r="G26" s="5">
        <v>1280</v>
      </c>
      <c r="H26" s="5">
        <v>1</v>
      </c>
      <c r="I26" s="29">
        <f t="shared" si="0"/>
        <v>875</v>
      </c>
    </row>
    <row r="27" spans="3:9" x14ac:dyDescent="0.25">
      <c r="C27" s="26">
        <v>22</v>
      </c>
      <c r="D27" s="4" t="s">
        <v>128</v>
      </c>
      <c r="E27" s="9" t="s">
        <v>129</v>
      </c>
      <c r="F27" s="10" t="s">
        <v>185</v>
      </c>
      <c r="G27" s="5">
        <v>280</v>
      </c>
      <c r="H27" s="5">
        <v>22</v>
      </c>
      <c r="I27" s="29">
        <f t="shared" si="0"/>
        <v>916.66666666666663</v>
      </c>
    </row>
    <row r="28" spans="3:9" x14ac:dyDescent="0.25">
      <c r="C28" s="26">
        <v>23</v>
      </c>
      <c r="D28" s="4" t="s">
        <v>312</v>
      </c>
      <c r="E28" s="9" t="s">
        <v>1</v>
      </c>
      <c r="F28" s="10" t="s">
        <v>8</v>
      </c>
      <c r="G28" s="5">
        <v>0</v>
      </c>
      <c r="H28" s="5">
        <v>15</v>
      </c>
      <c r="I28" s="29">
        <v>1001</v>
      </c>
    </row>
    <row r="29" spans="3:9" x14ac:dyDescent="0.25">
      <c r="C29" s="26">
        <v>24</v>
      </c>
      <c r="D29" s="4" t="s">
        <v>28</v>
      </c>
      <c r="E29" s="9" t="s">
        <v>29</v>
      </c>
      <c r="F29" s="10" t="s">
        <v>30</v>
      </c>
      <c r="G29" s="5">
        <v>0</v>
      </c>
      <c r="H29" s="5">
        <v>2</v>
      </c>
      <c r="I29" s="29">
        <v>1001</v>
      </c>
    </row>
  </sheetData>
  <sortState xmlns:xlrd2="http://schemas.microsoft.com/office/spreadsheetml/2017/richdata2" ref="C6:I29">
    <sortCondition ref="C6:C29"/>
  </sortState>
  <mergeCells count="2">
    <mergeCell ref="D3:E3"/>
    <mergeCell ref="G3:I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K18"/>
  <sheetViews>
    <sheetView workbookViewId="0">
      <selection activeCell="A3" sqref="A3:G19"/>
    </sheetView>
  </sheetViews>
  <sheetFormatPr baseColWidth="10" defaultRowHeight="15" x14ac:dyDescent="0.25"/>
  <cols>
    <col min="2" max="2" width="17.5703125" customWidth="1"/>
    <col min="4" max="4" width="23.42578125" customWidth="1"/>
    <col min="5" max="5" width="11.5703125" customWidth="1"/>
    <col min="9" max="9" width="15.28515625" customWidth="1"/>
  </cols>
  <sheetData>
    <row r="3" spans="1:11" ht="30" customHeight="1" x14ac:dyDescent="0.25">
      <c r="A3" s="41">
        <v>10</v>
      </c>
      <c r="B3" s="132" t="s">
        <v>45</v>
      </c>
      <c r="C3" s="132"/>
      <c r="D3" s="62" t="s">
        <v>125</v>
      </c>
      <c r="E3" s="133">
        <v>45066</v>
      </c>
      <c r="F3" s="133"/>
      <c r="G3" s="133"/>
    </row>
    <row r="4" spans="1:11" ht="30" customHeight="1" x14ac:dyDescent="0.25">
      <c r="A4" s="64"/>
      <c r="B4" s="65"/>
      <c r="C4" s="65"/>
      <c r="D4" s="62" t="s">
        <v>167</v>
      </c>
      <c r="E4" s="62"/>
      <c r="F4" s="62"/>
      <c r="G4" s="62"/>
    </row>
    <row r="5" spans="1:11" ht="27.75" customHeight="1" x14ac:dyDescent="0.25">
      <c r="B5" s="63" t="s">
        <v>3</v>
      </c>
      <c r="C5" s="63" t="s">
        <v>4</v>
      </c>
      <c r="D5" s="63" t="s">
        <v>5</v>
      </c>
      <c r="E5" s="63" t="s">
        <v>38</v>
      </c>
      <c r="F5" s="63" t="s">
        <v>39</v>
      </c>
      <c r="G5" s="63" t="s">
        <v>40</v>
      </c>
    </row>
    <row r="6" spans="1:11" x14ac:dyDescent="0.25">
      <c r="A6" s="26">
        <v>1</v>
      </c>
      <c r="B6" s="14" t="s">
        <v>24</v>
      </c>
      <c r="C6" s="15" t="s">
        <v>174</v>
      </c>
      <c r="D6" s="16" t="s">
        <v>185</v>
      </c>
      <c r="E6" s="17">
        <v>4340</v>
      </c>
      <c r="F6" s="17">
        <v>1</v>
      </c>
      <c r="G6" s="13">
        <f t="shared" ref="G6:G18" si="0">A6*1000/13</f>
        <v>76.92307692307692</v>
      </c>
    </row>
    <row r="7" spans="1:11" x14ac:dyDescent="0.25">
      <c r="A7" s="26">
        <v>2</v>
      </c>
      <c r="B7" s="4" t="s">
        <v>83</v>
      </c>
      <c r="C7" s="9"/>
      <c r="D7" s="39" t="s">
        <v>134</v>
      </c>
      <c r="E7" s="5">
        <v>3600</v>
      </c>
      <c r="F7" s="5">
        <v>13</v>
      </c>
      <c r="G7" s="29">
        <f t="shared" si="0"/>
        <v>153.84615384615384</v>
      </c>
      <c r="I7" s="36"/>
      <c r="J7" s="37"/>
      <c r="K7" s="38"/>
    </row>
    <row r="8" spans="1:11" x14ac:dyDescent="0.25">
      <c r="A8" s="26">
        <v>3</v>
      </c>
      <c r="B8" s="4" t="s">
        <v>169</v>
      </c>
      <c r="C8" s="9" t="s">
        <v>170</v>
      </c>
      <c r="D8" s="39" t="s">
        <v>134</v>
      </c>
      <c r="E8" s="60">
        <v>3560</v>
      </c>
      <c r="F8" s="60">
        <v>8</v>
      </c>
      <c r="G8" s="29">
        <f t="shared" si="0"/>
        <v>230.76923076923077</v>
      </c>
      <c r="I8" s="36"/>
      <c r="J8" s="37"/>
      <c r="K8" s="38"/>
    </row>
    <row r="9" spans="1:11" x14ac:dyDescent="0.25">
      <c r="A9" s="26">
        <v>4</v>
      </c>
      <c r="B9" s="4" t="s">
        <v>67</v>
      </c>
      <c r="C9" s="9" t="s">
        <v>68</v>
      </c>
      <c r="D9" s="10" t="s">
        <v>183</v>
      </c>
      <c r="E9" s="5">
        <v>3440</v>
      </c>
      <c r="F9" s="5">
        <v>10</v>
      </c>
      <c r="G9" s="29">
        <f t="shared" si="0"/>
        <v>307.69230769230768</v>
      </c>
      <c r="I9" s="36"/>
      <c r="J9" s="37"/>
      <c r="K9" s="38"/>
    </row>
    <row r="10" spans="1:11" x14ac:dyDescent="0.25">
      <c r="A10" s="26">
        <v>5</v>
      </c>
      <c r="B10" s="4" t="s">
        <v>77</v>
      </c>
      <c r="C10" s="9" t="s">
        <v>179</v>
      </c>
      <c r="D10" s="10" t="s">
        <v>30</v>
      </c>
      <c r="E10" s="5">
        <v>3420</v>
      </c>
      <c r="F10" s="5">
        <v>12</v>
      </c>
      <c r="G10" s="29">
        <f t="shared" si="0"/>
        <v>384.61538461538464</v>
      </c>
      <c r="I10" s="36"/>
      <c r="J10" s="37"/>
      <c r="K10" s="38"/>
    </row>
    <row r="11" spans="1:11" x14ac:dyDescent="0.25">
      <c r="A11" s="26">
        <v>6</v>
      </c>
      <c r="B11" s="4" t="s">
        <v>169</v>
      </c>
      <c r="C11" s="9" t="s">
        <v>175</v>
      </c>
      <c r="D11" s="39" t="s">
        <v>134</v>
      </c>
      <c r="E11" s="5">
        <v>3320</v>
      </c>
      <c r="F11" s="5">
        <v>5</v>
      </c>
      <c r="G11" s="29">
        <f t="shared" si="0"/>
        <v>461.53846153846155</v>
      </c>
      <c r="I11" s="36"/>
      <c r="J11" s="37"/>
      <c r="K11" s="38"/>
    </row>
    <row r="12" spans="1:11" x14ac:dyDescent="0.25">
      <c r="A12" s="26">
        <v>7</v>
      </c>
      <c r="B12" s="4" t="s">
        <v>72</v>
      </c>
      <c r="C12" s="9" t="s">
        <v>73</v>
      </c>
      <c r="D12" s="10" t="s">
        <v>183</v>
      </c>
      <c r="E12" s="5">
        <v>2750</v>
      </c>
      <c r="F12" s="5">
        <v>6</v>
      </c>
      <c r="G12" s="29">
        <f t="shared" si="0"/>
        <v>538.46153846153845</v>
      </c>
      <c r="I12" s="36"/>
      <c r="J12" s="37"/>
      <c r="K12" s="38"/>
    </row>
    <row r="13" spans="1:11" x14ac:dyDescent="0.25">
      <c r="A13" s="26">
        <v>8</v>
      </c>
      <c r="B13" s="4" t="s">
        <v>16</v>
      </c>
      <c r="C13" s="9" t="s">
        <v>178</v>
      </c>
      <c r="D13" s="10" t="s">
        <v>23</v>
      </c>
      <c r="E13" s="5">
        <v>2660</v>
      </c>
      <c r="F13" s="5">
        <v>2</v>
      </c>
      <c r="G13" s="29">
        <f t="shared" si="0"/>
        <v>615.38461538461536</v>
      </c>
      <c r="I13" s="36"/>
      <c r="J13" s="37"/>
      <c r="K13" s="38"/>
    </row>
    <row r="14" spans="1:11" x14ac:dyDescent="0.25">
      <c r="A14" s="26">
        <v>9</v>
      </c>
      <c r="B14" s="4" t="s">
        <v>172</v>
      </c>
      <c r="C14" s="9" t="s">
        <v>173</v>
      </c>
      <c r="D14" s="10" t="s">
        <v>184</v>
      </c>
      <c r="E14" s="5">
        <v>2580</v>
      </c>
      <c r="F14" s="5">
        <v>3</v>
      </c>
      <c r="G14" s="29">
        <f t="shared" si="0"/>
        <v>692.30769230769226</v>
      </c>
      <c r="I14" s="36"/>
      <c r="J14" s="37"/>
      <c r="K14" s="38"/>
    </row>
    <row r="15" spans="1:11" x14ac:dyDescent="0.25">
      <c r="A15" s="26">
        <v>10</v>
      </c>
      <c r="B15" s="4" t="s">
        <v>75</v>
      </c>
      <c r="C15" s="9" t="s">
        <v>2</v>
      </c>
      <c r="D15" s="10" t="s">
        <v>183</v>
      </c>
      <c r="E15" s="5">
        <v>2430</v>
      </c>
      <c r="F15" s="5">
        <v>4</v>
      </c>
      <c r="G15" s="29">
        <f t="shared" si="0"/>
        <v>769.23076923076928</v>
      </c>
      <c r="I15" s="36"/>
      <c r="J15" s="37"/>
      <c r="K15" s="38"/>
    </row>
    <row r="16" spans="1:11" x14ac:dyDescent="0.25">
      <c r="A16" s="26">
        <v>11</v>
      </c>
      <c r="B16" s="4" t="s">
        <v>176</v>
      </c>
      <c r="C16" s="9" t="s">
        <v>177</v>
      </c>
      <c r="D16" s="39" t="s">
        <v>134</v>
      </c>
      <c r="E16" s="5">
        <v>2140</v>
      </c>
      <c r="F16" s="5">
        <v>1</v>
      </c>
      <c r="G16" s="29">
        <f t="shared" si="0"/>
        <v>846.15384615384619</v>
      </c>
      <c r="I16" s="36"/>
      <c r="J16" s="37"/>
      <c r="K16" s="38"/>
    </row>
    <row r="17" spans="1:11" x14ac:dyDescent="0.25">
      <c r="A17" s="26">
        <v>12</v>
      </c>
      <c r="B17" s="4" t="s">
        <v>180</v>
      </c>
      <c r="C17" s="9" t="s">
        <v>181</v>
      </c>
      <c r="D17" s="10" t="s">
        <v>183</v>
      </c>
      <c r="E17" s="5">
        <v>1580</v>
      </c>
      <c r="F17" s="5">
        <v>11</v>
      </c>
      <c r="G17" s="29">
        <f t="shared" si="0"/>
        <v>923.07692307692309</v>
      </c>
      <c r="I17" s="36"/>
      <c r="J17" s="37"/>
      <c r="K17" s="38"/>
    </row>
    <row r="18" spans="1:11" x14ac:dyDescent="0.25">
      <c r="A18" s="26">
        <v>13</v>
      </c>
      <c r="B18" s="4" t="s">
        <v>60</v>
      </c>
      <c r="C18" s="9" t="s">
        <v>171</v>
      </c>
      <c r="D18" s="10" t="s">
        <v>183</v>
      </c>
      <c r="E18" s="5">
        <v>1540</v>
      </c>
      <c r="F18" s="5">
        <v>7</v>
      </c>
      <c r="G18" s="29">
        <f t="shared" si="0"/>
        <v>1000</v>
      </c>
      <c r="I18" s="36"/>
      <c r="J18" s="37"/>
      <c r="K18" s="38"/>
    </row>
  </sheetData>
  <mergeCells count="2">
    <mergeCell ref="B3:C3"/>
    <mergeCell ref="E3:G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21"/>
  <sheetViews>
    <sheetView workbookViewId="0">
      <selection activeCell="L9" sqref="L9"/>
    </sheetView>
  </sheetViews>
  <sheetFormatPr baseColWidth="10" defaultRowHeight="15" x14ac:dyDescent="0.25"/>
  <cols>
    <col min="2" max="2" width="7.85546875" customWidth="1"/>
    <col min="3" max="3" width="15.7109375" customWidth="1"/>
    <col min="4" max="4" width="13.28515625" customWidth="1"/>
    <col min="5" max="5" width="16.140625" customWidth="1"/>
    <col min="6" max="6" width="14" customWidth="1"/>
  </cols>
  <sheetData>
    <row r="2" spans="2:8" ht="32.25" customHeight="1" x14ac:dyDescent="0.25">
      <c r="B2" s="41">
        <v>11</v>
      </c>
      <c r="C2" s="122" t="s">
        <v>45</v>
      </c>
      <c r="D2" s="122"/>
      <c r="E2" s="125" t="s">
        <v>187</v>
      </c>
      <c r="F2" s="125"/>
      <c r="G2" s="124">
        <v>45067</v>
      </c>
      <c r="H2" s="122"/>
    </row>
    <row r="3" spans="2:8" ht="21.75" customHeight="1" x14ac:dyDescent="0.25">
      <c r="C3" s="2" t="s">
        <v>3</v>
      </c>
      <c r="D3" s="2" t="s">
        <v>4</v>
      </c>
      <c r="E3" s="2" t="s">
        <v>5</v>
      </c>
      <c r="F3" s="2" t="s">
        <v>38</v>
      </c>
      <c r="G3" s="2" t="s">
        <v>39</v>
      </c>
      <c r="H3" s="2" t="s">
        <v>40</v>
      </c>
    </row>
    <row r="4" spans="2:8" x14ac:dyDescent="0.25">
      <c r="B4" s="42">
        <v>1</v>
      </c>
      <c r="C4" s="14" t="s">
        <v>24</v>
      </c>
      <c r="D4" s="15" t="s">
        <v>11</v>
      </c>
      <c r="E4" s="16" t="s">
        <v>25</v>
      </c>
      <c r="F4" s="17">
        <v>11850</v>
      </c>
      <c r="G4" s="17">
        <v>1</v>
      </c>
      <c r="H4" s="13">
        <f t="shared" ref="H4:H18" si="0">B4*1000/37</f>
        <v>27.027027027027028</v>
      </c>
    </row>
    <row r="5" spans="2:8" x14ac:dyDescent="0.25">
      <c r="B5" s="42">
        <v>2</v>
      </c>
      <c r="C5" s="4" t="s">
        <v>55</v>
      </c>
      <c r="D5" s="9" t="s">
        <v>81</v>
      </c>
      <c r="E5" s="10" t="s">
        <v>25</v>
      </c>
      <c r="F5" s="5">
        <v>2245</v>
      </c>
      <c r="G5" s="5">
        <v>17</v>
      </c>
      <c r="H5" s="29">
        <f t="shared" si="0"/>
        <v>54.054054054054056</v>
      </c>
    </row>
    <row r="6" spans="2:8" x14ac:dyDescent="0.25">
      <c r="B6" s="42">
        <v>3</v>
      </c>
      <c r="C6" s="4" t="s">
        <v>80</v>
      </c>
      <c r="D6" s="9" t="s">
        <v>31</v>
      </c>
      <c r="E6" s="10" t="s">
        <v>25</v>
      </c>
      <c r="F6" s="5">
        <v>1865</v>
      </c>
      <c r="G6" s="5">
        <v>7</v>
      </c>
      <c r="H6" s="29">
        <f t="shared" si="0"/>
        <v>81.081081081081081</v>
      </c>
    </row>
    <row r="7" spans="2:8" x14ac:dyDescent="0.25">
      <c r="B7" s="42">
        <v>4</v>
      </c>
      <c r="C7" s="4" t="s">
        <v>72</v>
      </c>
      <c r="D7" s="9" t="s">
        <v>73</v>
      </c>
      <c r="E7" s="10" t="s">
        <v>69</v>
      </c>
      <c r="F7" s="5">
        <v>1910</v>
      </c>
      <c r="G7" s="5">
        <v>4</v>
      </c>
      <c r="H7" s="29">
        <f t="shared" si="0"/>
        <v>108.10810810810811</v>
      </c>
    </row>
    <row r="8" spans="2:8" x14ac:dyDescent="0.25">
      <c r="B8" s="42">
        <v>5</v>
      </c>
      <c r="C8" s="4" t="s">
        <v>78</v>
      </c>
      <c r="D8" s="9" t="s">
        <v>76</v>
      </c>
      <c r="E8" s="10" t="s">
        <v>69</v>
      </c>
      <c r="F8" s="5">
        <v>1645</v>
      </c>
      <c r="G8" s="5">
        <v>11</v>
      </c>
      <c r="H8" s="29">
        <f t="shared" si="0"/>
        <v>135.13513513513513</v>
      </c>
    </row>
    <row r="9" spans="2:8" x14ac:dyDescent="0.25">
      <c r="B9" s="42">
        <v>6</v>
      </c>
      <c r="C9" s="4" t="s">
        <v>156</v>
      </c>
      <c r="D9" s="9" t="s">
        <v>15</v>
      </c>
      <c r="E9" s="10" t="s">
        <v>23</v>
      </c>
      <c r="F9" s="5">
        <v>1365</v>
      </c>
      <c r="G9" s="5">
        <v>18</v>
      </c>
      <c r="H9" s="29">
        <f t="shared" si="0"/>
        <v>162.16216216216216</v>
      </c>
    </row>
    <row r="10" spans="2:8" x14ac:dyDescent="0.25">
      <c r="B10" s="42">
        <v>7</v>
      </c>
      <c r="C10" s="4" t="s">
        <v>35</v>
      </c>
      <c r="D10" s="9" t="s">
        <v>11</v>
      </c>
      <c r="E10" s="10" t="s">
        <v>37</v>
      </c>
      <c r="F10" s="5">
        <v>1625</v>
      </c>
      <c r="G10" s="5">
        <v>2</v>
      </c>
      <c r="H10" s="29">
        <f t="shared" si="0"/>
        <v>189.18918918918919</v>
      </c>
    </row>
    <row r="11" spans="2:8" x14ac:dyDescent="0.25">
      <c r="B11" s="42">
        <v>8</v>
      </c>
      <c r="C11" s="4" t="s">
        <v>47</v>
      </c>
      <c r="D11" s="9" t="s">
        <v>48</v>
      </c>
      <c r="E11" s="10" t="s">
        <v>25</v>
      </c>
      <c r="F11" s="5">
        <v>1315</v>
      </c>
      <c r="G11" s="5">
        <v>10</v>
      </c>
      <c r="H11" s="29">
        <f t="shared" si="0"/>
        <v>216.21621621621622</v>
      </c>
    </row>
    <row r="12" spans="2:8" x14ac:dyDescent="0.25">
      <c r="B12" s="42">
        <v>9</v>
      </c>
      <c r="C12" s="4" t="s">
        <v>75</v>
      </c>
      <c r="D12" s="9" t="s">
        <v>2</v>
      </c>
      <c r="E12" s="10" t="s">
        <v>69</v>
      </c>
      <c r="F12" s="5">
        <v>985</v>
      </c>
      <c r="G12" s="5">
        <v>13</v>
      </c>
      <c r="H12" s="29">
        <f t="shared" si="0"/>
        <v>243.24324324324326</v>
      </c>
    </row>
    <row r="13" spans="2:8" x14ac:dyDescent="0.25">
      <c r="B13" s="42">
        <v>10</v>
      </c>
      <c r="C13" s="4" t="s">
        <v>16</v>
      </c>
      <c r="D13" s="9" t="s">
        <v>17</v>
      </c>
      <c r="E13" s="10" t="s">
        <v>23</v>
      </c>
      <c r="F13" s="5">
        <v>1420</v>
      </c>
      <c r="G13" s="5">
        <v>3</v>
      </c>
      <c r="H13" s="29">
        <f t="shared" si="0"/>
        <v>270.27027027027026</v>
      </c>
    </row>
    <row r="14" spans="2:8" x14ac:dyDescent="0.25">
      <c r="B14" s="42">
        <v>11</v>
      </c>
      <c r="C14" s="4" t="s">
        <v>96</v>
      </c>
      <c r="D14" s="9" t="s">
        <v>103</v>
      </c>
      <c r="E14" s="39" t="s">
        <v>134</v>
      </c>
      <c r="F14" s="5">
        <v>1225</v>
      </c>
      <c r="G14" s="5">
        <v>12</v>
      </c>
      <c r="H14" s="29">
        <f t="shared" si="0"/>
        <v>297.29729729729729</v>
      </c>
    </row>
    <row r="15" spans="2:8" x14ac:dyDescent="0.25">
      <c r="B15" s="42">
        <v>12</v>
      </c>
      <c r="C15" s="4" t="s">
        <v>18</v>
      </c>
      <c r="D15" s="9" t="s">
        <v>123</v>
      </c>
      <c r="E15" s="10" t="s">
        <v>37</v>
      </c>
      <c r="F15" s="5">
        <v>745</v>
      </c>
      <c r="G15" s="5">
        <v>16</v>
      </c>
      <c r="H15" s="29">
        <f t="shared" si="0"/>
        <v>324.32432432432432</v>
      </c>
    </row>
    <row r="16" spans="2:8" x14ac:dyDescent="0.25">
      <c r="B16" s="42">
        <v>13</v>
      </c>
      <c r="C16" s="4" t="s">
        <v>91</v>
      </c>
      <c r="D16" s="9" t="s">
        <v>92</v>
      </c>
      <c r="E16" s="39" t="s">
        <v>134</v>
      </c>
      <c r="F16" s="5">
        <v>1055</v>
      </c>
      <c r="G16" s="5">
        <v>6</v>
      </c>
      <c r="H16" s="29">
        <f t="shared" si="0"/>
        <v>351.35135135135135</v>
      </c>
    </row>
    <row r="17" spans="2:8" x14ac:dyDescent="0.25">
      <c r="B17" s="42">
        <v>14</v>
      </c>
      <c r="C17" s="4" t="s">
        <v>36</v>
      </c>
      <c r="D17" s="9" t="s">
        <v>12</v>
      </c>
      <c r="E17" s="10" t="s">
        <v>37</v>
      </c>
      <c r="F17" s="5">
        <v>840</v>
      </c>
      <c r="G17" s="5">
        <v>8</v>
      </c>
      <c r="H17" s="29">
        <f t="shared" si="0"/>
        <v>378.37837837837839</v>
      </c>
    </row>
    <row r="18" spans="2:8" x14ac:dyDescent="0.25">
      <c r="B18" s="42">
        <v>15</v>
      </c>
      <c r="C18" s="4" t="s">
        <v>62</v>
      </c>
      <c r="D18" s="9" t="s">
        <v>63</v>
      </c>
      <c r="E18" s="39" t="s">
        <v>134</v>
      </c>
      <c r="F18" s="5">
        <v>600</v>
      </c>
      <c r="G18" s="5">
        <v>14</v>
      </c>
      <c r="H18" s="29">
        <f t="shared" si="0"/>
        <v>405.40540540540542</v>
      </c>
    </row>
    <row r="19" spans="2:8" x14ac:dyDescent="0.25">
      <c r="B19" s="42">
        <v>16</v>
      </c>
      <c r="C19" s="4" t="s">
        <v>51</v>
      </c>
      <c r="D19" s="9" t="s">
        <v>122</v>
      </c>
      <c r="E19" s="10" t="s">
        <v>37</v>
      </c>
      <c r="F19" s="5">
        <v>785</v>
      </c>
      <c r="G19" s="5">
        <v>9</v>
      </c>
      <c r="H19" s="29">
        <v>1000</v>
      </c>
    </row>
    <row r="20" spans="2:8" x14ac:dyDescent="0.25">
      <c r="B20" s="42">
        <v>17</v>
      </c>
      <c r="C20" s="4" t="s">
        <v>188</v>
      </c>
      <c r="D20" s="9" t="s">
        <v>102</v>
      </c>
      <c r="E20" s="39" t="s">
        <v>134</v>
      </c>
      <c r="F20" s="5">
        <v>385</v>
      </c>
      <c r="G20" s="5">
        <v>15</v>
      </c>
      <c r="H20" s="29">
        <f>B20*1000/37</f>
        <v>459.45945945945948</v>
      </c>
    </row>
    <row r="21" spans="2:8" x14ac:dyDescent="0.25">
      <c r="B21" s="42">
        <v>18</v>
      </c>
      <c r="C21" s="4" t="s">
        <v>28</v>
      </c>
      <c r="D21" s="9" t="s">
        <v>29</v>
      </c>
      <c r="E21" s="10" t="s">
        <v>30</v>
      </c>
      <c r="F21" s="5">
        <v>0</v>
      </c>
      <c r="G21" s="5">
        <v>5</v>
      </c>
      <c r="H21" s="29">
        <v>1001</v>
      </c>
    </row>
  </sheetData>
  <sortState xmlns:xlrd2="http://schemas.microsoft.com/office/spreadsheetml/2017/richdata2" ref="B4:H21">
    <sortCondition ref="B4:B21"/>
  </sortState>
  <mergeCells count="3">
    <mergeCell ref="C2:D2"/>
    <mergeCell ref="G2:H2"/>
    <mergeCell ref="E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50"/>
  <sheetViews>
    <sheetView zoomScale="115" zoomScaleNormal="115" workbookViewId="0">
      <selection activeCell="C6" sqref="C6"/>
    </sheetView>
  </sheetViews>
  <sheetFormatPr baseColWidth="10" defaultRowHeight="15" x14ac:dyDescent="0.25"/>
  <cols>
    <col min="2" max="2" width="8.7109375" customWidth="1"/>
    <col min="3" max="3" width="19.140625" customWidth="1"/>
    <col min="4" max="4" width="13.42578125" customWidth="1"/>
    <col min="5" max="5" width="15.5703125" customWidth="1"/>
  </cols>
  <sheetData>
    <row r="2" spans="2:8" ht="23.25" x14ac:dyDescent="0.25">
      <c r="B2" s="41">
        <v>12</v>
      </c>
      <c r="C2" s="122" t="s">
        <v>45</v>
      </c>
      <c r="D2" s="122"/>
      <c r="E2" s="125" t="s">
        <v>135</v>
      </c>
      <c r="F2" s="125"/>
      <c r="G2" s="124">
        <v>45074</v>
      </c>
      <c r="H2" s="122"/>
    </row>
    <row r="3" spans="2:8" x14ac:dyDescent="0.25">
      <c r="C3" s="2" t="s">
        <v>3</v>
      </c>
      <c r="D3" s="2" t="s">
        <v>4</v>
      </c>
      <c r="E3" s="2" t="s">
        <v>5</v>
      </c>
      <c r="F3" s="2" t="s">
        <v>38</v>
      </c>
      <c r="G3" s="2" t="s">
        <v>39</v>
      </c>
      <c r="H3" s="2" t="s">
        <v>40</v>
      </c>
    </row>
    <row r="4" spans="2:8" x14ac:dyDescent="0.25">
      <c r="B4" s="45">
        <v>1</v>
      </c>
      <c r="C4" s="14" t="s">
        <v>28</v>
      </c>
      <c r="D4" s="15" t="s">
        <v>29</v>
      </c>
      <c r="E4" s="16" t="s">
        <v>30</v>
      </c>
      <c r="F4" s="17">
        <v>6920</v>
      </c>
      <c r="G4" s="17">
        <v>23</v>
      </c>
      <c r="H4" s="13">
        <f>B4*1000/27</f>
        <v>37.037037037037038</v>
      </c>
    </row>
    <row r="5" spans="2:8" x14ac:dyDescent="0.25">
      <c r="B5" s="42">
        <v>2</v>
      </c>
      <c r="C5" s="4" t="s">
        <v>112</v>
      </c>
      <c r="D5" s="9" t="s">
        <v>138</v>
      </c>
      <c r="E5" s="39" t="s">
        <v>134</v>
      </c>
      <c r="F5" s="5">
        <v>4480</v>
      </c>
      <c r="G5" s="5">
        <v>3</v>
      </c>
      <c r="H5" s="29"/>
    </row>
    <row r="6" spans="2:8" x14ac:dyDescent="0.25">
      <c r="B6" s="42">
        <v>3</v>
      </c>
      <c r="C6" s="4" t="s">
        <v>197</v>
      </c>
      <c r="D6" s="9" t="s">
        <v>186</v>
      </c>
      <c r="E6" s="57" t="s">
        <v>69</v>
      </c>
      <c r="F6" s="5">
        <v>4460</v>
      </c>
      <c r="G6" s="5">
        <v>27</v>
      </c>
      <c r="H6" s="29">
        <f t="shared" ref="H6:H30" si="0">B6*1000/27</f>
        <v>111.11111111111111</v>
      </c>
    </row>
    <row r="7" spans="2:8" x14ac:dyDescent="0.25">
      <c r="B7" s="42">
        <v>4</v>
      </c>
      <c r="C7" s="4" t="s">
        <v>55</v>
      </c>
      <c r="D7" s="9" t="s">
        <v>26</v>
      </c>
      <c r="E7" s="10" t="s">
        <v>25</v>
      </c>
      <c r="F7" s="5">
        <v>4380</v>
      </c>
      <c r="G7" s="5">
        <v>11</v>
      </c>
      <c r="H7" s="29">
        <f t="shared" si="0"/>
        <v>148.14814814814815</v>
      </c>
    </row>
    <row r="8" spans="2:8" x14ac:dyDescent="0.25">
      <c r="B8" s="42">
        <v>5</v>
      </c>
      <c r="C8" s="4" t="s">
        <v>47</v>
      </c>
      <c r="D8" s="9" t="s">
        <v>48</v>
      </c>
      <c r="E8" s="10" t="s">
        <v>25</v>
      </c>
      <c r="F8" s="5">
        <v>4200</v>
      </c>
      <c r="G8" s="5">
        <v>14</v>
      </c>
      <c r="H8" s="29">
        <f t="shared" si="0"/>
        <v>185.18518518518519</v>
      </c>
    </row>
    <row r="9" spans="2:8" x14ac:dyDescent="0.25">
      <c r="B9" s="42">
        <v>6</v>
      </c>
      <c r="C9" s="4" t="s">
        <v>80</v>
      </c>
      <c r="D9" s="9" t="s">
        <v>31</v>
      </c>
      <c r="E9" s="10" t="s">
        <v>25</v>
      </c>
      <c r="F9" s="5">
        <v>3350</v>
      </c>
      <c r="G9" s="5">
        <v>25</v>
      </c>
      <c r="H9" s="29">
        <f t="shared" si="0"/>
        <v>222.22222222222223</v>
      </c>
    </row>
    <row r="10" spans="2:8" x14ac:dyDescent="0.25">
      <c r="B10" s="42">
        <v>7</v>
      </c>
      <c r="C10" s="4" t="s">
        <v>97</v>
      </c>
      <c r="D10" s="9" t="s">
        <v>119</v>
      </c>
      <c r="E10" s="10" t="s">
        <v>37</v>
      </c>
      <c r="F10" s="5">
        <v>3300</v>
      </c>
      <c r="G10" s="5">
        <v>28</v>
      </c>
      <c r="H10" s="29">
        <f t="shared" si="0"/>
        <v>259.25925925925924</v>
      </c>
    </row>
    <row r="11" spans="2:8" x14ac:dyDescent="0.25">
      <c r="B11" s="42">
        <v>8</v>
      </c>
      <c r="C11" s="4" t="s">
        <v>18</v>
      </c>
      <c r="D11" s="9" t="s">
        <v>123</v>
      </c>
      <c r="E11" s="10" t="s">
        <v>37</v>
      </c>
      <c r="F11" s="5">
        <v>2720</v>
      </c>
      <c r="G11" s="5">
        <v>13</v>
      </c>
      <c r="H11" s="29">
        <f t="shared" si="0"/>
        <v>296.2962962962963</v>
      </c>
    </row>
    <row r="12" spans="2:8" x14ac:dyDescent="0.25">
      <c r="B12" s="42">
        <v>9</v>
      </c>
      <c r="C12" s="4" t="s">
        <v>9</v>
      </c>
      <c r="D12" s="9" t="s">
        <v>117</v>
      </c>
      <c r="E12" s="10" t="s">
        <v>37</v>
      </c>
      <c r="F12" s="5">
        <v>3050</v>
      </c>
      <c r="G12" s="5">
        <v>22</v>
      </c>
      <c r="H12" s="29">
        <f t="shared" si="0"/>
        <v>333.33333333333331</v>
      </c>
    </row>
    <row r="13" spans="2:8" x14ac:dyDescent="0.25">
      <c r="B13" s="42">
        <v>10</v>
      </c>
      <c r="C13" s="4" t="s">
        <v>78</v>
      </c>
      <c r="D13" s="9" t="s">
        <v>76</v>
      </c>
      <c r="E13" s="10" t="s">
        <v>69</v>
      </c>
      <c r="F13" s="5">
        <v>2420</v>
      </c>
      <c r="G13" s="5">
        <v>5</v>
      </c>
      <c r="H13" s="29">
        <f t="shared" si="0"/>
        <v>370.37037037037038</v>
      </c>
    </row>
    <row r="14" spans="2:8" x14ac:dyDescent="0.25">
      <c r="B14" s="42">
        <v>11</v>
      </c>
      <c r="C14" s="4" t="s">
        <v>77</v>
      </c>
      <c r="D14" s="9" t="s">
        <v>48</v>
      </c>
      <c r="E14" s="10" t="s">
        <v>30</v>
      </c>
      <c r="F14" s="5">
        <v>2600</v>
      </c>
      <c r="G14" s="5">
        <v>16</v>
      </c>
      <c r="H14" s="29">
        <f t="shared" si="0"/>
        <v>407.40740740740739</v>
      </c>
    </row>
    <row r="15" spans="2:8" x14ac:dyDescent="0.25">
      <c r="B15" s="42">
        <v>12</v>
      </c>
      <c r="C15" s="4" t="s">
        <v>104</v>
      </c>
      <c r="D15" s="9" t="s">
        <v>117</v>
      </c>
      <c r="E15" s="10" t="s">
        <v>25</v>
      </c>
      <c r="F15" s="5">
        <v>2200</v>
      </c>
      <c r="G15" s="5">
        <v>9</v>
      </c>
      <c r="H15" s="29">
        <f t="shared" si="0"/>
        <v>444.44444444444446</v>
      </c>
    </row>
    <row r="16" spans="2:8" x14ac:dyDescent="0.25">
      <c r="B16" s="42">
        <v>13</v>
      </c>
      <c r="C16" s="4" t="s">
        <v>136</v>
      </c>
      <c r="D16" s="9" t="s">
        <v>189</v>
      </c>
      <c r="E16" s="39" t="s">
        <v>134</v>
      </c>
      <c r="F16" s="5">
        <v>2480</v>
      </c>
      <c r="G16" s="5">
        <v>15</v>
      </c>
      <c r="H16" s="29"/>
    </row>
    <row r="17" spans="2:8" x14ac:dyDescent="0.25">
      <c r="B17" s="42">
        <v>14</v>
      </c>
      <c r="C17" s="4" t="s">
        <v>66</v>
      </c>
      <c r="D17" s="9" t="s">
        <v>12</v>
      </c>
      <c r="E17" s="10" t="s">
        <v>37</v>
      </c>
      <c r="F17" s="5">
        <v>2120</v>
      </c>
      <c r="G17" s="5">
        <v>10</v>
      </c>
      <c r="H17" s="29">
        <f t="shared" si="0"/>
        <v>518.51851851851848</v>
      </c>
    </row>
    <row r="18" spans="2:8" x14ac:dyDescent="0.25">
      <c r="B18" s="42">
        <v>15</v>
      </c>
      <c r="C18" s="4" t="s">
        <v>190</v>
      </c>
      <c r="D18" s="9" t="s">
        <v>191</v>
      </c>
      <c r="E18" s="39" t="s">
        <v>134</v>
      </c>
      <c r="F18" s="5">
        <v>1920</v>
      </c>
      <c r="G18" s="5">
        <v>2</v>
      </c>
      <c r="H18" s="29"/>
    </row>
    <row r="19" spans="2:8" x14ac:dyDescent="0.25">
      <c r="B19" s="42">
        <v>16</v>
      </c>
      <c r="C19" s="4" t="s">
        <v>33</v>
      </c>
      <c r="D19" s="9" t="s">
        <v>34</v>
      </c>
      <c r="E19" s="10" t="s">
        <v>37</v>
      </c>
      <c r="F19" s="5">
        <v>1780</v>
      </c>
      <c r="G19" s="5">
        <v>26</v>
      </c>
      <c r="H19" s="29">
        <f t="shared" si="0"/>
        <v>592.59259259259261</v>
      </c>
    </row>
    <row r="20" spans="2:8" x14ac:dyDescent="0.25">
      <c r="B20" s="42">
        <v>17</v>
      </c>
      <c r="C20" s="4" t="s">
        <v>61</v>
      </c>
      <c r="D20" s="9" t="s">
        <v>15</v>
      </c>
      <c r="E20" s="39" t="s">
        <v>134</v>
      </c>
      <c r="F20" s="5">
        <v>1760</v>
      </c>
      <c r="G20" s="5">
        <v>24</v>
      </c>
      <c r="H20" s="29"/>
    </row>
    <row r="21" spans="2:8" x14ac:dyDescent="0.25">
      <c r="B21" s="42">
        <v>18</v>
      </c>
      <c r="C21" s="4" t="s">
        <v>128</v>
      </c>
      <c r="D21" s="9" t="s">
        <v>129</v>
      </c>
      <c r="E21" s="10" t="s">
        <v>8</v>
      </c>
      <c r="F21" s="5">
        <v>1660</v>
      </c>
      <c r="G21" s="5">
        <v>8</v>
      </c>
      <c r="H21" s="29">
        <f t="shared" si="0"/>
        <v>666.66666666666663</v>
      </c>
    </row>
    <row r="22" spans="2:8" x14ac:dyDescent="0.25">
      <c r="B22" s="42">
        <v>19</v>
      </c>
      <c r="C22" s="4" t="s">
        <v>75</v>
      </c>
      <c r="D22" s="9" t="s">
        <v>2</v>
      </c>
      <c r="E22" s="10" t="s">
        <v>69</v>
      </c>
      <c r="F22" s="5">
        <v>1380</v>
      </c>
      <c r="G22" s="5">
        <v>4</v>
      </c>
      <c r="H22" s="29">
        <f t="shared" si="0"/>
        <v>703.7037037037037</v>
      </c>
    </row>
    <row r="23" spans="2:8" x14ac:dyDescent="0.25">
      <c r="B23" s="42">
        <v>20</v>
      </c>
      <c r="C23" s="4" t="s">
        <v>62</v>
      </c>
      <c r="D23" s="9" t="s">
        <v>63</v>
      </c>
      <c r="E23" s="39" t="s">
        <v>134</v>
      </c>
      <c r="F23" s="5">
        <v>1240</v>
      </c>
      <c r="G23" s="5">
        <v>21</v>
      </c>
      <c r="H23" s="29"/>
    </row>
    <row r="24" spans="2:8" x14ac:dyDescent="0.25">
      <c r="B24" s="42">
        <v>21</v>
      </c>
      <c r="C24" s="4" t="s">
        <v>72</v>
      </c>
      <c r="D24" s="9" t="s">
        <v>73</v>
      </c>
      <c r="E24" s="10" t="s">
        <v>69</v>
      </c>
      <c r="F24" s="5">
        <v>1360</v>
      </c>
      <c r="G24" s="5">
        <v>7</v>
      </c>
      <c r="H24" s="29">
        <f t="shared" si="0"/>
        <v>777.77777777777783</v>
      </c>
    </row>
    <row r="25" spans="2:8" x14ac:dyDescent="0.25">
      <c r="B25" s="42">
        <v>22</v>
      </c>
      <c r="C25" s="4" t="s">
        <v>67</v>
      </c>
      <c r="D25" s="9" t="s">
        <v>130</v>
      </c>
      <c r="E25" s="10" t="s">
        <v>69</v>
      </c>
      <c r="F25" s="5">
        <v>1180</v>
      </c>
      <c r="G25" s="5">
        <v>19</v>
      </c>
      <c r="H25" s="29">
        <f t="shared" si="0"/>
        <v>814.81481481481478</v>
      </c>
    </row>
    <row r="26" spans="2:8" x14ac:dyDescent="0.25">
      <c r="B26" s="42">
        <v>23</v>
      </c>
      <c r="C26" s="4" t="s">
        <v>58</v>
      </c>
      <c r="D26" s="9" t="s">
        <v>2</v>
      </c>
      <c r="E26" s="10" t="s">
        <v>23</v>
      </c>
      <c r="F26" s="5">
        <v>1160</v>
      </c>
      <c r="G26" s="5">
        <v>18</v>
      </c>
      <c r="H26" s="29">
        <f t="shared" si="0"/>
        <v>851.85185185185185</v>
      </c>
    </row>
    <row r="27" spans="2:8" x14ac:dyDescent="0.25">
      <c r="B27" s="42">
        <v>24</v>
      </c>
      <c r="C27" s="4" t="s">
        <v>100</v>
      </c>
      <c r="D27" s="9" t="s">
        <v>101</v>
      </c>
      <c r="E27" s="10" t="s">
        <v>25</v>
      </c>
      <c r="F27" s="5">
        <v>930</v>
      </c>
      <c r="G27" s="5">
        <v>12</v>
      </c>
      <c r="H27" s="29">
        <f t="shared" si="0"/>
        <v>888.88888888888891</v>
      </c>
    </row>
    <row r="28" spans="2:8" x14ac:dyDescent="0.25">
      <c r="B28" s="42">
        <v>25</v>
      </c>
      <c r="C28" s="4" t="s">
        <v>24</v>
      </c>
      <c r="D28" s="9" t="s">
        <v>11</v>
      </c>
      <c r="E28" s="10" t="s">
        <v>25</v>
      </c>
      <c r="F28" s="5">
        <v>920</v>
      </c>
      <c r="G28" s="5">
        <v>6</v>
      </c>
      <c r="H28" s="29">
        <f t="shared" si="0"/>
        <v>925.92592592592598</v>
      </c>
    </row>
    <row r="29" spans="2:8" x14ac:dyDescent="0.25">
      <c r="B29" s="42">
        <v>26</v>
      </c>
      <c r="C29" s="4" t="s">
        <v>56</v>
      </c>
      <c r="D29" s="9" t="s">
        <v>57</v>
      </c>
      <c r="E29" s="10" t="s">
        <v>37</v>
      </c>
      <c r="F29" s="5">
        <v>890</v>
      </c>
      <c r="G29" s="5">
        <v>17</v>
      </c>
      <c r="H29" s="29">
        <f t="shared" si="0"/>
        <v>962.96296296296293</v>
      </c>
    </row>
    <row r="30" spans="2:8" x14ac:dyDescent="0.25">
      <c r="B30" s="42">
        <v>27</v>
      </c>
      <c r="C30" s="4" t="s">
        <v>60</v>
      </c>
      <c r="D30" s="9" t="s">
        <v>32</v>
      </c>
      <c r="E30" s="10" t="s">
        <v>69</v>
      </c>
      <c r="F30" s="5">
        <v>760</v>
      </c>
      <c r="G30" s="5">
        <v>20</v>
      </c>
      <c r="H30" s="29">
        <f t="shared" si="0"/>
        <v>1000</v>
      </c>
    </row>
    <row r="33" spans="2:8" ht="18.75" x14ac:dyDescent="0.25">
      <c r="C33" s="122" t="s">
        <v>147</v>
      </c>
      <c r="D33" s="122"/>
      <c r="E33" s="125" t="s">
        <v>135</v>
      </c>
      <c r="F33" s="125"/>
      <c r="G33" s="124">
        <v>45074</v>
      </c>
      <c r="H33" s="122"/>
    </row>
    <row r="35" spans="2:8" x14ac:dyDescent="0.25">
      <c r="C35" s="2" t="s">
        <v>3</v>
      </c>
      <c r="D35" s="2" t="s">
        <v>3</v>
      </c>
      <c r="E35" s="2" t="s">
        <v>5</v>
      </c>
      <c r="F35" s="2" t="s">
        <v>38</v>
      </c>
      <c r="G35" s="2" t="s">
        <v>39</v>
      </c>
    </row>
    <row r="36" spans="2:8" x14ac:dyDescent="0.25">
      <c r="B36" s="45">
        <v>1</v>
      </c>
      <c r="C36" s="14" t="s">
        <v>78</v>
      </c>
      <c r="D36" s="14" t="s">
        <v>18</v>
      </c>
      <c r="E36" s="16"/>
      <c r="F36" s="17">
        <v>11760</v>
      </c>
      <c r="G36" s="17">
        <v>10</v>
      </c>
    </row>
    <row r="37" spans="2:8" x14ac:dyDescent="0.25">
      <c r="B37" s="42">
        <v>2</v>
      </c>
      <c r="C37" s="4" t="s">
        <v>192</v>
      </c>
      <c r="D37" s="4" t="s">
        <v>193</v>
      </c>
      <c r="E37" s="10"/>
      <c r="F37" s="5">
        <v>5600</v>
      </c>
      <c r="G37" s="5">
        <v>28</v>
      </c>
    </row>
    <row r="38" spans="2:8" x14ac:dyDescent="0.25">
      <c r="B38" s="42">
        <v>3</v>
      </c>
      <c r="C38" s="4" t="s">
        <v>136</v>
      </c>
      <c r="D38" s="4" t="s">
        <v>112</v>
      </c>
      <c r="E38" s="10"/>
      <c r="F38" s="5">
        <v>9310</v>
      </c>
      <c r="G38" s="5">
        <v>2</v>
      </c>
    </row>
    <row r="39" spans="2:8" x14ac:dyDescent="0.25">
      <c r="B39" s="42">
        <v>4</v>
      </c>
      <c r="C39" s="4" t="s">
        <v>75</v>
      </c>
      <c r="D39" s="4" t="s">
        <v>194</v>
      </c>
      <c r="E39" s="10"/>
      <c r="F39" s="5">
        <v>4700</v>
      </c>
      <c r="G39" s="5">
        <v>4</v>
      </c>
    </row>
    <row r="40" spans="2:8" x14ac:dyDescent="0.25">
      <c r="B40" s="42">
        <v>5</v>
      </c>
      <c r="C40" s="4" t="s">
        <v>9</v>
      </c>
      <c r="D40" s="4" t="s">
        <v>148</v>
      </c>
      <c r="E40" s="10"/>
      <c r="F40" s="5">
        <v>8590</v>
      </c>
      <c r="G40" s="5">
        <v>8</v>
      </c>
    </row>
    <row r="41" spans="2:8" x14ac:dyDescent="0.25">
      <c r="B41" s="42">
        <v>6</v>
      </c>
      <c r="C41" s="4" t="s">
        <v>80</v>
      </c>
      <c r="D41" s="4" t="s">
        <v>116</v>
      </c>
      <c r="E41" s="10"/>
      <c r="F41" s="5">
        <v>4200</v>
      </c>
      <c r="G41" s="5">
        <v>18</v>
      </c>
    </row>
    <row r="42" spans="2:8" x14ac:dyDescent="0.25">
      <c r="B42" s="42">
        <v>7</v>
      </c>
      <c r="C42" s="4" t="s">
        <v>198</v>
      </c>
      <c r="D42" s="4" t="s">
        <v>195</v>
      </c>
      <c r="E42" s="39"/>
      <c r="F42" s="5">
        <v>4980</v>
      </c>
      <c r="G42" s="5">
        <v>14</v>
      </c>
    </row>
    <row r="43" spans="2:8" x14ac:dyDescent="0.25">
      <c r="B43" s="42">
        <v>8</v>
      </c>
      <c r="C43" s="4" t="s">
        <v>62</v>
      </c>
      <c r="D43" s="4" t="s">
        <v>61</v>
      </c>
      <c r="E43" s="8"/>
      <c r="F43" s="5">
        <v>3700</v>
      </c>
      <c r="G43" s="5">
        <v>24</v>
      </c>
    </row>
    <row r="44" spans="2:8" x14ac:dyDescent="0.25">
      <c r="B44" s="42">
        <v>9</v>
      </c>
      <c r="C44" s="4" t="s">
        <v>67</v>
      </c>
      <c r="D44" s="4" t="s">
        <v>60</v>
      </c>
      <c r="E44" s="39"/>
      <c r="F44" s="5">
        <v>4170</v>
      </c>
      <c r="G44" s="5">
        <v>6</v>
      </c>
    </row>
    <row r="45" spans="2:8" x14ac:dyDescent="0.25">
      <c r="B45" s="42">
        <v>10</v>
      </c>
      <c r="C45" s="4" t="s">
        <v>128</v>
      </c>
      <c r="D45" s="4" t="s">
        <v>196</v>
      </c>
      <c r="E45" s="8"/>
      <c r="F45" s="5">
        <v>2880</v>
      </c>
      <c r="G45" s="5">
        <v>16</v>
      </c>
    </row>
    <row r="46" spans="2:8" x14ac:dyDescent="0.25">
      <c r="B46" s="42">
        <v>11</v>
      </c>
      <c r="C46" s="4" t="s">
        <v>51</v>
      </c>
      <c r="D46" s="4" t="s">
        <v>85</v>
      </c>
      <c r="E46" s="39"/>
      <c r="F46" s="5">
        <v>3780</v>
      </c>
      <c r="G46" s="5">
        <v>4</v>
      </c>
    </row>
    <row r="47" spans="2:8" x14ac:dyDescent="0.25">
      <c r="B47" s="42">
        <v>12</v>
      </c>
      <c r="C47" s="4" t="s">
        <v>56</v>
      </c>
      <c r="D47" s="4" t="s">
        <v>97</v>
      </c>
      <c r="E47" s="8"/>
      <c r="F47" s="5">
        <v>2110</v>
      </c>
      <c r="G47" s="5">
        <v>26</v>
      </c>
    </row>
    <row r="48" spans="2:8" x14ac:dyDescent="0.25">
      <c r="B48" s="42">
        <v>13</v>
      </c>
      <c r="C48" s="4" t="s">
        <v>33</v>
      </c>
      <c r="D48" s="4" t="s">
        <v>66</v>
      </c>
      <c r="E48" s="39"/>
      <c r="F48" s="5">
        <v>3400</v>
      </c>
      <c r="G48" s="5">
        <v>12</v>
      </c>
    </row>
    <row r="49" spans="2:7" x14ac:dyDescent="0.25">
      <c r="B49" s="42">
        <v>14</v>
      </c>
      <c r="C49" s="4" t="s">
        <v>77</v>
      </c>
      <c r="D49" s="4" t="s">
        <v>28</v>
      </c>
      <c r="E49" s="8"/>
      <c r="F49" s="5">
        <v>1360</v>
      </c>
      <c r="G49" s="5">
        <v>22</v>
      </c>
    </row>
    <row r="50" spans="2:7" x14ac:dyDescent="0.25">
      <c r="B50" s="42">
        <v>15</v>
      </c>
      <c r="C50" s="4" t="s">
        <v>55</v>
      </c>
      <c r="D50" s="4" t="s">
        <v>24</v>
      </c>
      <c r="E50" s="39"/>
      <c r="F50" s="5">
        <v>980</v>
      </c>
      <c r="G50" s="5">
        <v>20</v>
      </c>
    </row>
  </sheetData>
  <mergeCells count="6">
    <mergeCell ref="C2:D2"/>
    <mergeCell ref="E2:F2"/>
    <mergeCell ref="G2:H2"/>
    <mergeCell ref="C33:D33"/>
    <mergeCell ref="E33:F33"/>
    <mergeCell ref="G33:H33"/>
  </mergeCells>
  <phoneticPr fontId="1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55"/>
  <sheetViews>
    <sheetView workbookViewId="0">
      <selection activeCell="B2" sqref="B2:H55"/>
    </sheetView>
  </sheetViews>
  <sheetFormatPr baseColWidth="10" defaultRowHeight="15" x14ac:dyDescent="0.25"/>
  <cols>
    <col min="3" max="3" width="19.42578125" customWidth="1"/>
    <col min="4" max="4" width="15.28515625" customWidth="1"/>
    <col min="5" max="5" width="16" customWidth="1"/>
    <col min="6" max="6" width="13.7109375" customWidth="1"/>
  </cols>
  <sheetData>
    <row r="2" spans="2:8" ht="26.25" x14ac:dyDescent="0.25">
      <c r="B2" s="68">
        <v>13</v>
      </c>
      <c r="C2" s="134" t="s">
        <v>45</v>
      </c>
      <c r="D2" s="134"/>
      <c r="E2" s="129" t="s">
        <v>199</v>
      </c>
      <c r="F2" s="129"/>
      <c r="G2" s="124">
        <v>45088</v>
      </c>
      <c r="H2" s="122"/>
    </row>
    <row r="3" spans="2:8" x14ac:dyDescent="0.25">
      <c r="C3" s="2" t="s">
        <v>3</v>
      </c>
      <c r="D3" s="2" t="s">
        <v>4</v>
      </c>
      <c r="E3" s="2" t="s">
        <v>5</v>
      </c>
      <c r="F3" s="2" t="s">
        <v>38</v>
      </c>
      <c r="G3" s="2" t="s">
        <v>39</v>
      </c>
      <c r="H3" s="2" t="s">
        <v>40</v>
      </c>
    </row>
    <row r="4" spans="2:8" x14ac:dyDescent="0.25">
      <c r="B4" s="45">
        <v>1</v>
      </c>
      <c r="C4" s="31" t="s">
        <v>55</v>
      </c>
      <c r="D4" s="50" t="s">
        <v>26</v>
      </c>
      <c r="E4" s="35" t="s">
        <v>25</v>
      </c>
      <c r="F4" s="17">
        <v>1770</v>
      </c>
      <c r="G4" s="17">
        <v>24</v>
      </c>
      <c r="H4" s="13">
        <f>B4*1000/31</f>
        <v>32.258064516129032</v>
      </c>
    </row>
    <row r="5" spans="2:8" x14ac:dyDescent="0.25">
      <c r="B5" s="42">
        <v>2</v>
      </c>
      <c r="C5" s="4" t="s">
        <v>200</v>
      </c>
      <c r="D5" s="9" t="s">
        <v>201</v>
      </c>
      <c r="E5" s="39" t="s">
        <v>134</v>
      </c>
      <c r="F5" s="5">
        <v>1580</v>
      </c>
      <c r="G5" s="5">
        <v>0</v>
      </c>
      <c r="H5" s="13"/>
    </row>
    <row r="6" spans="2:8" x14ac:dyDescent="0.25">
      <c r="B6" s="42">
        <v>3</v>
      </c>
      <c r="C6" s="4" t="s">
        <v>100</v>
      </c>
      <c r="D6" s="9" t="s">
        <v>101</v>
      </c>
      <c r="E6" s="10" t="s">
        <v>25</v>
      </c>
      <c r="F6" s="5">
        <v>1480</v>
      </c>
      <c r="G6" s="5">
        <v>14</v>
      </c>
      <c r="H6" s="13">
        <f t="shared" ref="H6:H22" si="0">B6*1000/31</f>
        <v>96.774193548387103</v>
      </c>
    </row>
    <row r="7" spans="2:8" x14ac:dyDescent="0.25">
      <c r="B7" s="42">
        <v>4</v>
      </c>
      <c r="C7" s="4" t="s">
        <v>202</v>
      </c>
      <c r="D7" s="9" t="s">
        <v>153</v>
      </c>
      <c r="E7" s="39" t="s">
        <v>134</v>
      </c>
      <c r="F7" s="5">
        <v>1600</v>
      </c>
      <c r="G7" s="5">
        <v>22</v>
      </c>
      <c r="H7" s="13"/>
    </row>
    <row r="8" spans="2:8" x14ac:dyDescent="0.25">
      <c r="B8" s="42">
        <v>5</v>
      </c>
      <c r="C8" s="4" t="s">
        <v>104</v>
      </c>
      <c r="D8" s="9" t="s">
        <v>117</v>
      </c>
      <c r="E8" s="10" t="s">
        <v>25</v>
      </c>
      <c r="F8" s="5">
        <v>1420</v>
      </c>
      <c r="G8" s="5">
        <v>15</v>
      </c>
      <c r="H8" s="13">
        <f t="shared" si="0"/>
        <v>161.29032258064515</v>
      </c>
    </row>
    <row r="9" spans="2:8" x14ac:dyDescent="0.25">
      <c r="B9" s="42">
        <v>6</v>
      </c>
      <c r="C9" s="4" t="s">
        <v>203</v>
      </c>
      <c r="D9" s="9" t="s">
        <v>1</v>
      </c>
      <c r="E9" s="39" t="s">
        <v>134</v>
      </c>
      <c r="F9" s="5">
        <v>1410</v>
      </c>
      <c r="G9" s="67" t="s">
        <v>204</v>
      </c>
      <c r="H9" s="13"/>
    </row>
    <row r="10" spans="2:8" x14ac:dyDescent="0.25">
      <c r="B10" s="42">
        <v>7</v>
      </c>
      <c r="C10" s="4" t="s">
        <v>80</v>
      </c>
      <c r="D10" s="9" t="s">
        <v>31</v>
      </c>
      <c r="E10" s="10" t="s">
        <v>25</v>
      </c>
      <c r="F10" s="5">
        <v>1250</v>
      </c>
      <c r="G10" s="5">
        <v>21</v>
      </c>
      <c r="H10" s="13">
        <f t="shared" si="0"/>
        <v>225.80645161290323</v>
      </c>
    </row>
    <row r="11" spans="2:8" x14ac:dyDescent="0.25">
      <c r="B11" s="42">
        <v>8</v>
      </c>
      <c r="C11" s="4" t="s">
        <v>47</v>
      </c>
      <c r="D11" s="9" t="s">
        <v>48</v>
      </c>
      <c r="E11" s="10" t="s">
        <v>25</v>
      </c>
      <c r="F11" s="5">
        <v>1230</v>
      </c>
      <c r="G11" s="5">
        <v>13</v>
      </c>
      <c r="H11" s="13">
        <f t="shared" si="0"/>
        <v>258.06451612903226</v>
      </c>
    </row>
    <row r="12" spans="2:8" x14ac:dyDescent="0.25">
      <c r="B12" s="42">
        <v>9</v>
      </c>
      <c r="C12" s="4" t="s">
        <v>205</v>
      </c>
      <c r="D12" s="9" t="s">
        <v>90</v>
      </c>
      <c r="E12" s="39" t="s">
        <v>134</v>
      </c>
      <c r="F12" s="5">
        <v>1120</v>
      </c>
      <c r="G12" s="5">
        <v>6</v>
      </c>
      <c r="H12" s="13"/>
    </row>
    <row r="13" spans="2:8" x14ac:dyDescent="0.25">
      <c r="B13" s="42">
        <v>10</v>
      </c>
      <c r="C13" s="4" t="s">
        <v>206</v>
      </c>
      <c r="D13" s="9" t="s">
        <v>1</v>
      </c>
      <c r="E13" s="39" t="s">
        <v>134</v>
      </c>
      <c r="F13" s="5">
        <v>1200</v>
      </c>
      <c r="G13" s="5">
        <v>28</v>
      </c>
      <c r="H13" s="13"/>
    </row>
    <row r="14" spans="2:8" x14ac:dyDescent="0.25">
      <c r="B14" s="42">
        <v>11</v>
      </c>
      <c r="C14" s="4" t="s">
        <v>126</v>
      </c>
      <c r="D14" s="9" t="s">
        <v>127</v>
      </c>
      <c r="E14" s="10" t="s">
        <v>25</v>
      </c>
      <c r="F14" s="5">
        <v>1020</v>
      </c>
      <c r="G14" s="5">
        <v>2</v>
      </c>
      <c r="H14" s="13">
        <f t="shared" si="0"/>
        <v>354.83870967741933</v>
      </c>
    </row>
    <row r="15" spans="2:8" x14ac:dyDescent="0.25">
      <c r="B15" s="42">
        <v>12</v>
      </c>
      <c r="C15" s="4" t="s">
        <v>207</v>
      </c>
      <c r="D15" s="9" t="s">
        <v>208</v>
      </c>
      <c r="E15" s="39" t="s">
        <v>134</v>
      </c>
      <c r="F15" s="5">
        <v>980</v>
      </c>
      <c r="G15" s="5">
        <v>10</v>
      </c>
      <c r="H15" s="13"/>
    </row>
    <row r="16" spans="2:8" x14ac:dyDescent="0.25">
      <c r="B16" s="42">
        <v>13</v>
      </c>
      <c r="C16" s="4" t="s">
        <v>72</v>
      </c>
      <c r="D16" s="9" t="s">
        <v>73</v>
      </c>
      <c r="E16" s="10" t="s">
        <v>69</v>
      </c>
      <c r="F16" s="5">
        <v>980</v>
      </c>
      <c r="G16" s="5">
        <v>7</v>
      </c>
      <c r="H16" s="13">
        <f t="shared" si="0"/>
        <v>419.35483870967744</v>
      </c>
    </row>
    <row r="17" spans="2:8" x14ac:dyDescent="0.25">
      <c r="B17" s="42">
        <v>14</v>
      </c>
      <c r="C17" s="4" t="s">
        <v>75</v>
      </c>
      <c r="D17" s="9" t="s">
        <v>2</v>
      </c>
      <c r="E17" s="10" t="s">
        <v>69</v>
      </c>
      <c r="F17" s="5">
        <v>900</v>
      </c>
      <c r="G17" s="5">
        <v>30</v>
      </c>
      <c r="H17" s="13">
        <f t="shared" si="0"/>
        <v>451.61290322580646</v>
      </c>
    </row>
    <row r="18" spans="2:8" x14ac:dyDescent="0.25">
      <c r="B18" s="42">
        <v>15</v>
      </c>
      <c r="C18" s="4" t="s">
        <v>207</v>
      </c>
      <c r="D18" s="9" t="s">
        <v>13</v>
      </c>
      <c r="E18" s="39" t="s">
        <v>134</v>
      </c>
      <c r="F18" s="5">
        <v>800</v>
      </c>
      <c r="G18" s="5">
        <v>18</v>
      </c>
      <c r="H18" s="13"/>
    </row>
    <row r="19" spans="2:8" x14ac:dyDescent="0.25">
      <c r="B19" s="42">
        <v>16</v>
      </c>
      <c r="C19" s="4" t="s">
        <v>14</v>
      </c>
      <c r="D19" s="9" t="s">
        <v>2</v>
      </c>
      <c r="E19" s="10" t="s">
        <v>23</v>
      </c>
      <c r="F19" s="5">
        <v>900</v>
      </c>
      <c r="G19" s="5">
        <v>9</v>
      </c>
      <c r="H19" s="13">
        <f t="shared" si="0"/>
        <v>516.12903225806451</v>
      </c>
    </row>
    <row r="20" spans="2:8" x14ac:dyDescent="0.25">
      <c r="B20" s="42">
        <v>17</v>
      </c>
      <c r="C20" s="4" t="s">
        <v>24</v>
      </c>
      <c r="D20" s="9" t="s">
        <v>11</v>
      </c>
      <c r="E20" s="10" t="s">
        <v>25</v>
      </c>
      <c r="F20" s="5">
        <v>830</v>
      </c>
      <c r="G20" s="5">
        <v>26</v>
      </c>
      <c r="H20" s="13">
        <f t="shared" si="0"/>
        <v>548.38709677419354</v>
      </c>
    </row>
    <row r="21" spans="2:8" x14ac:dyDescent="0.25">
      <c r="B21" s="42">
        <v>18</v>
      </c>
      <c r="C21" s="4" t="s">
        <v>108</v>
      </c>
      <c r="D21" s="9" t="s">
        <v>17</v>
      </c>
      <c r="E21" s="10" t="s">
        <v>23</v>
      </c>
      <c r="F21" s="5">
        <v>780</v>
      </c>
      <c r="G21" s="5">
        <v>12</v>
      </c>
      <c r="H21" s="13">
        <f t="shared" si="0"/>
        <v>580.64516129032256</v>
      </c>
    </row>
    <row r="22" spans="2:8" x14ac:dyDescent="0.25">
      <c r="B22" s="42">
        <v>19</v>
      </c>
      <c r="C22" s="4" t="s">
        <v>65</v>
      </c>
      <c r="D22" s="9" t="s">
        <v>48</v>
      </c>
      <c r="E22" s="10" t="s">
        <v>25</v>
      </c>
      <c r="F22" s="5">
        <v>860</v>
      </c>
      <c r="G22" s="5">
        <v>8</v>
      </c>
      <c r="H22" s="13">
        <f t="shared" si="0"/>
        <v>612.90322580645159</v>
      </c>
    </row>
    <row r="23" spans="2:8" x14ac:dyDescent="0.25">
      <c r="B23" s="42">
        <v>20</v>
      </c>
      <c r="C23" s="4" t="s">
        <v>209</v>
      </c>
      <c r="D23" s="9" t="s">
        <v>210</v>
      </c>
      <c r="E23" s="39" t="s">
        <v>134</v>
      </c>
      <c r="F23" s="5">
        <v>800</v>
      </c>
      <c r="G23" s="5">
        <v>25</v>
      </c>
      <c r="H23" s="13"/>
    </row>
    <row r="24" spans="2:8" x14ac:dyDescent="0.25">
      <c r="B24" s="42">
        <v>21</v>
      </c>
      <c r="C24" s="4" t="s">
        <v>211</v>
      </c>
      <c r="D24" s="9" t="s">
        <v>15</v>
      </c>
      <c r="E24" s="39" t="s">
        <v>134</v>
      </c>
      <c r="F24" s="5">
        <v>660</v>
      </c>
      <c r="G24" s="5">
        <v>17</v>
      </c>
      <c r="H24" s="13"/>
    </row>
    <row r="25" spans="2:8" x14ac:dyDescent="0.25">
      <c r="B25" s="42">
        <v>22</v>
      </c>
      <c r="C25" s="4" t="s">
        <v>212</v>
      </c>
      <c r="D25" s="9" t="s">
        <v>17</v>
      </c>
      <c r="E25" s="39" t="s">
        <v>134</v>
      </c>
      <c r="F25" s="5">
        <v>760</v>
      </c>
      <c r="G25" s="5">
        <v>27</v>
      </c>
      <c r="H25" s="13"/>
    </row>
    <row r="26" spans="2:8" x14ac:dyDescent="0.25">
      <c r="B26" s="42">
        <v>23</v>
      </c>
      <c r="C26" s="4" t="s">
        <v>64</v>
      </c>
      <c r="D26" s="9" t="s">
        <v>12</v>
      </c>
      <c r="E26" s="10" t="s">
        <v>23</v>
      </c>
      <c r="F26" s="5">
        <v>740</v>
      </c>
      <c r="G26" s="5">
        <v>3</v>
      </c>
      <c r="H26" s="13">
        <f t="shared" ref="H26:H32" si="1">B26*1000/31</f>
        <v>741.93548387096769</v>
      </c>
    </row>
    <row r="27" spans="2:8" x14ac:dyDescent="0.25">
      <c r="B27" s="42">
        <v>24</v>
      </c>
      <c r="C27" s="4" t="s">
        <v>106</v>
      </c>
      <c r="D27" s="9" t="s">
        <v>20</v>
      </c>
      <c r="E27" s="10" t="s">
        <v>23</v>
      </c>
      <c r="F27" s="5">
        <v>630</v>
      </c>
      <c r="G27" s="5">
        <v>11</v>
      </c>
      <c r="H27" s="13">
        <f t="shared" si="1"/>
        <v>774.19354838709683</v>
      </c>
    </row>
    <row r="28" spans="2:8" x14ac:dyDescent="0.25">
      <c r="B28" s="42">
        <v>25</v>
      </c>
      <c r="C28" s="4" t="s">
        <v>105</v>
      </c>
      <c r="D28" s="9" t="s">
        <v>73</v>
      </c>
      <c r="E28" s="10" t="s">
        <v>30</v>
      </c>
      <c r="F28" s="5">
        <v>750</v>
      </c>
      <c r="G28" s="5">
        <v>29</v>
      </c>
      <c r="H28" s="13">
        <f t="shared" si="1"/>
        <v>806.45161290322585</v>
      </c>
    </row>
    <row r="29" spans="2:8" x14ac:dyDescent="0.25">
      <c r="B29" s="42">
        <v>26</v>
      </c>
      <c r="C29" s="4" t="s">
        <v>60</v>
      </c>
      <c r="D29" s="9" t="s">
        <v>32</v>
      </c>
      <c r="E29" s="10" t="s">
        <v>69</v>
      </c>
      <c r="F29" s="5">
        <v>670</v>
      </c>
      <c r="G29" s="5">
        <v>1</v>
      </c>
      <c r="H29" s="13">
        <f t="shared" si="1"/>
        <v>838.70967741935488</v>
      </c>
    </row>
    <row r="30" spans="2:8" x14ac:dyDescent="0.25">
      <c r="B30" s="42">
        <v>27</v>
      </c>
      <c r="C30" s="4" t="s">
        <v>213</v>
      </c>
      <c r="D30" s="9" t="s">
        <v>214</v>
      </c>
      <c r="E30" s="39" t="s">
        <v>134</v>
      </c>
      <c r="F30" s="5">
        <v>130</v>
      </c>
      <c r="G30" s="5">
        <v>19</v>
      </c>
      <c r="H30" s="13"/>
    </row>
    <row r="31" spans="2:8" x14ac:dyDescent="0.25">
      <c r="B31" s="42">
        <v>28</v>
      </c>
      <c r="C31" s="4" t="s">
        <v>77</v>
      </c>
      <c r="D31" s="9" t="s">
        <v>48</v>
      </c>
      <c r="E31" s="10" t="s">
        <v>30</v>
      </c>
      <c r="F31" s="5">
        <v>610</v>
      </c>
      <c r="G31" s="5">
        <v>4</v>
      </c>
      <c r="H31" s="13">
        <f t="shared" si="1"/>
        <v>903.22580645161293</v>
      </c>
    </row>
    <row r="32" spans="2:8" x14ac:dyDescent="0.25">
      <c r="B32" s="42">
        <v>29</v>
      </c>
      <c r="C32" s="4" t="s">
        <v>197</v>
      </c>
      <c r="D32" s="9" t="s">
        <v>186</v>
      </c>
      <c r="E32" s="10" t="s">
        <v>69</v>
      </c>
      <c r="F32" s="5">
        <v>150</v>
      </c>
      <c r="G32" s="5">
        <v>20</v>
      </c>
      <c r="H32" s="13">
        <f t="shared" si="1"/>
        <v>935.48387096774195</v>
      </c>
    </row>
    <row r="33" spans="2:8" x14ac:dyDescent="0.25">
      <c r="B33" s="42">
        <v>30</v>
      </c>
      <c r="C33" s="4" t="s">
        <v>215</v>
      </c>
      <c r="D33" s="9" t="s">
        <v>216</v>
      </c>
      <c r="E33" s="39" t="s">
        <v>134</v>
      </c>
      <c r="F33" s="5">
        <v>580</v>
      </c>
      <c r="G33" s="5">
        <v>5</v>
      </c>
      <c r="H33" s="13"/>
    </row>
    <row r="34" spans="2:8" x14ac:dyDescent="0.25">
      <c r="B34" s="42">
        <v>31</v>
      </c>
      <c r="C34" s="4" t="s">
        <v>217</v>
      </c>
      <c r="D34" s="9" t="s">
        <v>102</v>
      </c>
      <c r="E34" s="39" t="s">
        <v>134</v>
      </c>
      <c r="F34" s="5">
        <v>0</v>
      </c>
      <c r="G34" s="5">
        <v>16</v>
      </c>
      <c r="H34" s="13"/>
    </row>
    <row r="37" spans="2:8" ht="23.25" x14ac:dyDescent="0.25">
      <c r="C37" s="134" t="s">
        <v>147</v>
      </c>
      <c r="D37" s="134"/>
      <c r="E37" s="129" t="s">
        <v>199</v>
      </c>
      <c r="F37" s="129"/>
      <c r="G37" s="124">
        <v>45088</v>
      </c>
      <c r="H37" s="122"/>
    </row>
    <row r="39" spans="2:8" x14ac:dyDescent="0.25">
      <c r="C39" s="2" t="s">
        <v>3</v>
      </c>
      <c r="D39" s="2" t="s">
        <v>3</v>
      </c>
      <c r="E39" s="2" t="s">
        <v>38</v>
      </c>
      <c r="F39" s="2" t="s">
        <v>39</v>
      </c>
    </row>
    <row r="40" spans="2:8" x14ac:dyDescent="0.25">
      <c r="B40" s="45">
        <v>1</v>
      </c>
      <c r="C40" s="31" t="s">
        <v>212</v>
      </c>
      <c r="D40" s="31" t="s">
        <v>205</v>
      </c>
      <c r="E40" s="35">
        <v>10380</v>
      </c>
      <c r="F40" s="17">
        <v>1</v>
      </c>
    </row>
    <row r="41" spans="2:8" x14ac:dyDescent="0.25">
      <c r="B41" s="42">
        <v>2</v>
      </c>
      <c r="C41" s="4" t="s">
        <v>104</v>
      </c>
      <c r="D41" s="4" t="s">
        <v>80</v>
      </c>
      <c r="E41" s="5">
        <v>1200</v>
      </c>
      <c r="F41" s="5">
        <v>13</v>
      </c>
    </row>
    <row r="42" spans="2:8" x14ac:dyDescent="0.25">
      <c r="B42" s="42">
        <v>3</v>
      </c>
      <c r="C42" s="4" t="s">
        <v>106</v>
      </c>
      <c r="D42" s="4" t="s">
        <v>108</v>
      </c>
      <c r="E42" s="5">
        <v>3800</v>
      </c>
      <c r="F42" s="5">
        <v>2</v>
      </c>
    </row>
    <row r="43" spans="2:8" x14ac:dyDescent="0.25">
      <c r="B43" s="42">
        <v>4</v>
      </c>
      <c r="C43" s="4" t="s">
        <v>24</v>
      </c>
      <c r="D43" s="4" t="s">
        <v>126</v>
      </c>
      <c r="E43" s="5">
        <v>1000</v>
      </c>
      <c r="F43" s="5">
        <v>16</v>
      </c>
    </row>
    <row r="44" spans="2:8" x14ac:dyDescent="0.25">
      <c r="B44" s="42">
        <v>5</v>
      </c>
      <c r="C44" s="4" t="s">
        <v>200</v>
      </c>
      <c r="D44" s="4" t="s">
        <v>206</v>
      </c>
      <c r="E44" s="5">
        <v>2780</v>
      </c>
      <c r="F44" s="5">
        <v>3</v>
      </c>
    </row>
    <row r="45" spans="2:8" x14ac:dyDescent="0.25">
      <c r="B45" s="42">
        <v>6</v>
      </c>
      <c r="C45" s="4" t="s">
        <v>75</v>
      </c>
      <c r="D45" s="4" t="s">
        <v>72</v>
      </c>
      <c r="E45" s="5">
        <v>540</v>
      </c>
      <c r="F45" s="67">
        <v>9</v>
      </c>
    </row>
    <row r="46" spans="2:8" x14ac:dyDescent="0.25">
      <c r="B46" s="42">
        <v>7</v>
      </c>
      <c r="C46" s="4" t="s">
        <v>197</v>
      </c>
      <c r="D46" s="4" t="s">
        <v>60</v>
      </c>
      <c r="E46" s="5">
        <v>1550</v>
      </c>
      <c r="F46" s="5">
        <v>7</v>
      </c>
    </row>
    <row r="47" spans="2:8" x14ac:dyDescent="0.25">
      <c r="B47" s="42">
        <v>8</v>
      </c>
      <c r="C47" s="4" t="s">
        <v>64</v>
      </c>
      <c r="D47" s="4" t="s">
        <v>14</v>
      </c>
      <c r="E47" s="5">
        <v>530</v>
      </c>
      <c r="F47" s="5">
        <v>15</v>
      </c>
    </row>
    <row r="48" spans="2:8" x14ac:dyDescent="0.25">
      <c r="B48" s="42">
        <v>9</v>
      </c>
      <c r="C48" s="4" t="s">
        <v>207</v>
      </c>
      <c r="D48" s="4" t="s">
        <v>207</v>
      </c>
      <c r="E48" s="5">
        <v>1150</v>
      </c>
      <c r="F48" s="5">
        <v>8</v>
      </c>
    </row>
    <row r="49" spans="2:6" x14ac:dyDescent="0.25">
      <c r="B49" s="42">
        <v>10</v>
      </c>
      <c r="C49" s="4" t="s">
        <v>65</v>
      </c>
      <c r="D49" s="4" t="s">
        <v>55</v>
      </c>
      <c r="E49" s="5">
        <v>510</v>
      </c>
      <c r="F49" s="5">
        <v>12</v>
      </c>
    </row>
    <row r="50" spans="2:6" x14ac:dyDescent="0.25">
      <c r="B50" s="42">
        <v>11</v>
      </c>
      <c r="C50" s="4" t="s">
        <v>217</v>
      </c>
      <c r="D50" s="4" t="s">
        <v>215</v>
      </c>
      <c r="E50" s="5">
        <v>490</v>
      </c>
      <c r="F50" s="5">
        <v>6</v>
      </c>
    </row>
    <row r="51" spans="2:6" x14ac:dyDescent="0.25">
      <c r="B51" s="42">
        <v>12</v>
      </c>
      <c r="C51" s="4" t="s">
        <v>203</v>
      </c>
      <c r="D51" s="4" t="s">
        <v>213</v>
      </c>
      <c r="E51" s="5">
        <v>320</v>
      </c>
      <c r="F51" s="5">
        <v>11</v>
      </c>
    </row>
    <row r="52" spans="2:6" x14ac:dyDescent="0.25">
      <c r="B52" s="42">
        <v>13</v>
      </c>
      <c r="C52" s="4" t="s">
        <v>77</v>
      </c>
      <c r="D52" s="4" t="s">
        <v>105</v>
      </c>
      <c r="E52" s="5">
        <v>350</v>
      </c>
      <c r="F52" s="5">
        <v>5</v>
      </c>
    </row>
    <row r="53" spans="2:6" x14ac:dyDescent="0.25">
      <c r="B53" s="42">
        <v>14</v>
      </c>
      <c r="C53" s="4" t="s">
        <v>209</v>
      </c>
      <c r="D53" s="4" t="s">
        <v>218</v>
      </c>
      <c r="E53" s="5">
        <v>230</v>
      </c>
      <c r="F53" s="5">
        <v>14</v>
      </c>
    </row>
    <row r="54" spans="2:6" x14ac:dyDescent="0.25">
      <c r="B54" s="42">
        <v>15</v>
      </c>
      <c r="C54" s="4" t="s">
        <v>192</v>
      </c>
      <c r="D54" s="4" t="s">
        <v>193</v>
      </c>
      <c r="E54" s="5">
        <v>380</v>
      </c>
      <c r="F54" s="5">
        <v>4</v>
      </c>
    </row>
    <row r="55" spans="2:6" x14ac:dyDescent="0.25">
      <c r="B55" s="42">
        <v>16</v>
      </c>
      <c r="C55" s="4" t="s">
        <v>100</v>
      </c>
      <c r="D55" s="4" t="s">
        <v>14</v>
      </c>
      <c r="E55" s="5">
        <v>80</v>
      </c>
      <c r="F55" s="5">
        <v>10</v>
      </c>
    </row>
  </sheetData>
  <sortState xmlns:xlrd2="http://schemas.microsoft.com/office/spreadsheetml/2017/richdata2" ref="B4:H23">
    <sortCondition ref="B4:B23"/>
  </sortState>
  <mergeCells count="6">
    <mergeCell ref="C2:D2"/>
    <mergeCell ref="E2:F2"/>
    <mergeCell ref="G2:H2"/>
    <mergeCell ref="C37:D37"/>
    <mergeCell ref="E37:F37"/>
    <mergeCell ref="G37:H3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28"/>
  <sheetViews>
    <sheetView workbookViewId="0">
      <selection activeCell="A2" sqref="A2:G28"/>
    </sheetView>
  </sheetViews>
  <sheetFormatPr baseColWidth="10" defaultRowHeight="15" x14ac:dyDescent="0.25"/>
  <cols>
    <col min="1" max="1" width="8.28515625" customWidth="1"/>
    <col min="2" max="2" width="19.42578125" customWidth="1"/>
    <col min="3" max="3" width="15.28515625" customWidth="1"/>
    <col min="4" max="4" width="16.140625" customWidth="1"/>
    <col min="5" max="5" width="10.7109375" customWidth="1"/>
    <col min="6" max="6" width="7.7109375" customWidth="1"/>
  </cols>
  <sheetData>
    <row r="2" spans="1:7" ht="26.25" x14ac:dyDescent="0.25">
      <c r="A2" s="68">
        <v>18</v>
      </c>
    </row>
    <row r="3" spans="1:7" ht="21" x14ac:dyDescent="0.35">
      <c r="B3" s="135" t="s">
        <v>45</v>
      </c>
      <c r="C3" s="135"/>
      <c r="D3" s="127" t="s">
        <v>86</v>
      </c>
      <c r="E3" s="127"/>
      <c r="F3" s="126">
        <v>45228</v>
      </c>
      <c r="G3" s="120"/>
    </row>
    <row r="4" spans="1:7" x14ac:dyDescent="0.25">
      <c r="E4" s="2" t="s">
        <v>38</v>
      </c>
      <c r="F4" s="2" t="s">
        <v>39</v>
      </c>
      <c r="G4" s="2" t="s">
        <v>40</v>
      </c>
    </row>
    <row r="5" spans="1:7" x14ac:dyDescent="0.25">
      <c r="A5" s="26">
        <v>1</v>
      </c>
      <c r="B5" s="31" t="s">
        <v>60</v>
      </c>
      <c r="C5" s="50" t="s">
        <v>32</v>
      </c>
      <c r="D5" s="16" t="s">
        <v>69</v>
      </c>
      <c r="E5" s="17">
        <v>42210</v>
      </c>
      <c r="F5" s="17">
        <v>19</v>
      </c>
      <c r="G5" s="13">
        <f t="shared" ref="G5:G28" si="0">A5*1000/24</f>
        <v>41.666666666666664</v>
      </c>
    </row>
    <row r="6" spans="1:7" x14ac:dyDescent="0.25">
      <c r="A6" s="26">
        <v>2</v>
      </c>
      <c r="B6" s="4" t="s">
        <v>47</v>
      </c>
      <c r="C6" s="9" t="s">
        <v>48</v>
      </c>
      <c r="D6" s="10" t="s">
        <v>25</v>
      </c>
      <c r="E6" s="5">
        <v>9200</v>
      </c>
      <c r="F6" s="5">
        <v>7</v>
      </c>
      <c r="G6" s="13">
        <f t="shared" si="0"/>
        <v>83.333333333333329</v>
      </c>
    </row>
    <row r="7" spans="1:7" x14ac:dyDescent="0.25">
      <c r="A7" s="26">
        <v>3</v>
      </c>
      <c r="B7" s="4" t="s">
        <v>28</v>
      </c>
      <c r="C7" s="9" t="s">
        <v>29</v>
      </c>
      <c r="D7" s="10" t="s">
        <v>30</v>
      </c>
      <c r="E7" s="5">
        <v>31280</v>
      </c>
      <c r="F7" s="5">
        <v>18</v>
      </c>
      <c r="G7" s="13">
        <f t="shared" si="0"/>
        <v>125</v>
      </c>
    </row>
    <row r="8" spans="1:7" x14ac:dyDescent="0.25">
      <c r="A8" s="26">
        <v>4</v>
      </c>
      <c r="B8" s="4" t="s">
        <v>36</v>
      </c>
      <c r="C8" s="9" t="s">
        <v>12</v>
      </c>
      <c r="D8" s="10" t="s">
        <v>37</v>
      </c>
      <c r="E8" s="5">
        <v>6310</v>
      </c>
      <c r="F8" s="5">
        <v>5</v>
      </c>
      <c r="G8" s="13">
        <f t="shared" si="0"/>
        <v>166.66666666666666</v>
      </c>
    </row>
    <row r="9" spans="1:7" x14ac:dyDescent="0.25">
      <c r="A9" s="26">
        <v>5</v>
      </c>
      <c r="B9" s="4" t="s">
        <v>80</v>
      </c>
      <c r="C9" s="9" t="s">
        <v>31</v>
      </c>
      <c r="D9" s="10" t="s">
        <v>25</v>
      </c>
      <c r="E9" s="5">
        <v>12840</v>
      </c>
      <c r="F9" s="5">
        <v>20</v>
      </c>
      <c r="G9" s="13">
        <f t="shared" si="0"/>
        <v>208.33333333333334</v>
      </c>
    </row>
    <row r="10" spans="1:7" x14ac:dyDescent="0.25">
      <c r="A10" s="26">
        <v>6</v>
      </c>
      <c r="B10" s="4" t="s">
        <v>35</v>
      </c>
      <c r="C10" s="9" t="s">
        <v>11</v>
      </c>
      <c r="D10" s="8" t="s">
        <v>37</v>
      </c>
      <c r="E10" s="5">
        <v>4440</v>
      </c>
      <c r="F10" s="5">
        <v>12</v>
      </c>
      <c r="G10" s="13">
        <f t="shared" si="0"/>
        <v>250</v>
      </c>
    </row>
    <row r="11" spans="1:7" x14ac:dyDescent="0.25">
      <c r="A11" s="26">
        <v>7</v>
      </c>
      <c r="B11" s="4" t="s">
        <v>83</v>
      </c>
      <c r="C11" s="9" t="s">
        <v>168</v>
      </c>
      <c r="D11" s="10" t="s">
        <v>134</v>
      </c>
      <c r="E11" s="5">
        <v>10710</v>
      </c>
      <c r="F11" s="5">
        <v>17</v>
      </c>
      <c r="G11" s="13">
        <f t="shared" si="0"/>
        <v>291.66666666666669</v>
      </c>
    </row>
    <row r="12" spans="1:7" x14ac:dyDescent="0.25">
      <c r="A12" s="26">
        <v>8</v>
      </c>
      <c r="B12" s="4" t="s">
        <v>78</v>
      </c>
      <c r="C12" s="9" t="s">
        <v>76</v>
      </c>
      <c r="D12" s="10" t="s">
        <v>69</v>
      </c>
      <c r="E12" s="5">
        <v>3860</v>
      </c>
      <c r="F12" s="5">
        <v>8</v>
      </c>
      <c r="G12" s="13">
        <f t="shared" si="0"/>
        <v>333.33333333333331</v>
      </c>
    </row>
    <row r="13" spans="1:7" x14ac:dyDescent="0.25">
      <c r="A13" s="26">
        <v>9</v>
      </c>
      <c r="B13" s="4" t="s">
        <v>55</v>
      </c>
      <c r="C13" s="9" t="s">
        <v>81</v>
      </c>
      <c r="D13" s="10" t="s">
        <v>25</v>
      </c>
      <c r="E13" s="5">
        <v>6050</v>
      </c>
      <c r="F13" s="5">
        <v>22</v>
      </c>
      <c r="G13" s="13">
        <f t="shared" si="0"/>
        <v>375</v>
      </c>
    </row>
    <row r="14" spans="1:7" x14ac:dyDescent="0.25">
      <c r="A14" s="26">
        <v>10</v>
      </c>
      <c r="B14" s="4" t="s">
        <v>24</v>
      </c>
      <c r="C14" s="9" t="s">
        <v>11</v>
      </c>
      <c r="D14" s="10" t="s">
        <v>25</v>
      </c>
      <c r="E14" s="5">
        <v>3590</v>
      </c>
      <c r="F14" s="5">
        <v>3</v>
      </c>
      <c r="G14" s="13">
        <f t="shared" si="0"/>
        <v>416.66666666666669</v>
      </c>
    </row>
    <row r="15" spans="1:7" x14ac:dyDescent="0.25">
      <c r="A15" s="26">
        <v>11</v>
      </c>
      <c r="B15" s="4" t="s">
        <v>33</v>
      </c>
      <c r="C15" s="9" t="s">
        <v>34</v>
      </c>
      <c r="D15" s="10" t="s">
        <v>37</v>
      </c>
      <c r="E15" s="5">
        <v>4060</v>
      </c>
      <c r="F15" s="5">
        <v>13</v>
      </c>
      <c r="G15" s="13">
        <f t="shared" si="0"/>
        <v>458.33333333333331</v>
      </c>
    </row>
    <row r="16" spans="1:7" x14ac:dyDescent="0.25">
      <c r="A16" s="26">
        <v>12</v>
      </c>
      <c r="B16" s="4" t="s">
        <v>77</v>
      </c>
      <c r="C16" s="9" t="s">
        <v>48</v>
      </c>
      <c r="D16" s="10" t="s">
        <v>30</v>
      </c>
      <c r="E16" s="5">
        <v>3430</v>
      </c>
      <c r="F16" s="5">
        <v>2</v>
      </c>
      <c r="G16" s="13">
        <f t="shared" si="0"/>
        <v>500</v>
      </c>
    </row>
    <row r="17" spans="1:7" x14ac:dyDescent="0.25">
      <c r="A17" s="26">
        <v>13</v>
      </c>
      <c r="B17" s="4" t="s">
        <v>152</v>
      </c>
      <c r="C17" s="9" t="s">
        <v>220</v>
      </c>
      <c r="D17" s="10" t="s">
        <v>134</v>
      </c>
      <c r="E17" s="5">
        <v>3880</v>
      </c>
      <c r="F17" s="5">
        <v>14</v>
      </c>
      <c r="G17" s="13">
        <f t="shared" si="0"/>
        <v>541.66666666666663</v>
      </c>
    </row>
    <row r="18" spans="1:7" x14ac:dyDescent="0.25">
      <c r="A18" s="26">
        <v>14</v>
      </c>
      <c r="B18" s="4" t="s">
        <v>72</v>
      </c>
      <c r="C18" s="9" t="s">
        <v>73</v>
      </c>
      <c r="D18" s="10" t="s">
        <v>69</v>
      </c>
      <c r="E18" s="5">
        <v>3170</v>
      </c>
      <c r="F18" s="5">
        <v>9</v>
      </c>
      <c r="G18" s="13">
        <f t="shared" si="0"/>
        <v>583.33333333333337</v>
      </c>
    </row>
    <row r="19" spans="1:7" x14ac:dyDescent="0.25">
      <c r="A19" s="26">
        <v>15</v>
      </c>
      <c r="B19" s="4" t="s">
        <v>154</v>
      </c>
      <c r="C19" s="9" t="s">
        <v>103</v>
      </c>
      <c r="D19" s="10" t="s">
        <v>134</v>
      </c>
      <c r="E19" s="5">
        <v>2570</v>
      </c>
      <c r="F19" s="5">
        <v>10</v>
      </c>
      <c r="G19" s="13">
        <f t="shared" si="0"/>
        <v>625</v>
      </c>
    </row>
    <row r="20" spans="1:7" x14ac:dyDescent="0.25">
      <c r="A20" s="26">
        <v>16</v>
      </c>
      <c r="B20" s="4" t="s">
        <v>18</v>
      </c>
      <c r="C20" s="9" t="s">
        <v>123</v>
      </c>
      <c r="D20" s="10" t="s">
        <v>37</v>
      </c>
      <c r="E20" s="5">
        <v>1480</v>
      </c>
      <c r="F20" s="5">
        <v>23</v>
      </c>
      <c r="G20" s="13">
        <f t="shared" si="0"/>
        <v>666.66666666666663</v>
      </c>
    </row>
    <row r="21" spans="1:7" x14ac:dyDescent="0.25">
      <c r="A21" s="26">
        <v>17</v>
      </c>
      <c r="B21" s="4" t="s">
        <v>67</v>
      </c>
      <c r="C21" s="9" t="s">
        <v>130</v>
      </c>
      <c r="D21" s="10" t="s">
        <v>69</v>
      </c>
      <c r="E21" s="5">
        <v>2460</v>
      </c>
      <c r="F21" s="5">
        <v>11</v>
      </c>
      <c r="G21" s="13">
        <f t="shared" si="0"/>
        <v>708.33333333333337</v>
      </c>
    </row>
    <row r="22" spans="1:7" x14ac:dyDescent="0.25">
      <c r="A22" s="26">
        <v>18</v>
      </c>
      <c r="B22" s="4" t="s">
        <v>75</v>
      </c>
      <c r="C22" s="9" t="s">
        <v>2</v>
      </c>
      <c r="D22" s="10" t="s">
        <v>69</v>
      </c>
      <c r="E22" s="5">
        <v>1080</v>
      </c>
      <c r="F22" s="5">
        <v>16</v>
      </c>
      <c r="G22" s="13">
        <f t="shared" si="0"/>
        <v>750</v>
      </c>
    </row>
    <row r="23" spans="1:7" x14ac:dyDescent="0.25">
      <c r="A23" s="26">
        <v>19</v>
      </c>
      <c r="B23" s="4" t="s">
        <v>0</v>
      </c>
      <c r="C23" s="9" t="s">
        <v>1</v>
      </c>
      <c r="D23" s="10" t="s">
        <v>69</v>
      </c>
      <c r="E23" s="5">
        <v>2410</v>
      </c>
      <c r="F23" s="5">
        <v>6</v>
      </c>
      <c r="G23" s="13">
        <f t="shared" si="0"/>
        <v>791.66666666666663</v>
      </c>
    </row>
    <row r="24" spans="1:7" x14ac:dyDescent="0.25">
      <c r="A24" s="26">
        <v>20</v>
      </c>
      <c r="B24" s="4" t="s">
        <v>197</v>
      </c>
      <c r="C24" s="9" t="s">
        <v>186</v>
      </c>
      <c r="D24" s="10" t="s">
        <v>69</v>
      </c>
      <c r="E24" s="5">
        <v>740</v>
      </c>
      <c r="F24" s="5">
        <v>24</v>
      </c>
      <c r="G24" s="13">
        <f t="shared" si="0"/>
        <v>833.33333333333337</v>
      </c>
    </row>
    <row r="25" spans="1:7" x14ac:dyDescent="0.25">
      <c r="A25" s="26">
        <v>21</v>
      </c>
      <c r="B25" s="4" t="s">
        <v>51</v>
      </c>
      <c r="C25" s="9" t="s">
        <v>52</v>
      </c>
      <c r="D25" s="10" t="s">
        <v>37</v>
      </c>
      <c r="E25" s="5">
        <v>1700</v>
      </c>
      <c r="F25" s="5">
        <v>1</v>
      </c>
      <c r="G25" s="13">
        <f t="shared" si="0"/>
        <v>875</v>
      </c>
    </row>
    <row r="26" spans="1:7" x14ac:dyDescent="0.25">
      <c r="A26" s="26">
        <v>22</v>
      </c>
      <c r="B26" s="4" t="s">
        <v>9</v>
      </c>
      <c r="C26" s="9" t="s">
        <v>117</v>
      </c>
      <c r="D26" s="10" t="s">
        <v>37</v>
      </c>
      <c r="E26" s="5">
        <v>540</v>
      </c>
      <c r="F26" s="5">
        <v>21</v>
      </c>
      <c r="G26" s="13">
        <f t="shared" si="0"/>
        <v>916.66666666666663</v>
      </c>
    </row>
    <row r="27" spans="1:7" x14ac:dyDescent="0.25">
      <c r="A27" s="26">
        <v>23</v>
      </c>
      <c r="B27" s="4" t="s">
        <v>56</v>
      </c>
      <c r="C27" s="9" t="s">
        <v>57</v>
      </c>
      <c r="D27" s="10" t="s">
        <v>37</v>
      </c>
      <c r="E27" s="5">
        <v>1100</v>
      </c>
      <c r="F27" s="5">
        <v>4</v>
      </c>
      <c r="G27" s="13">
        <f t="shared" si="0"/>
        <v>958.33333333333337</v>
      </c>
    </row>
    <row r="28" spans="1:7" x14ac:dyDescent="0.25">
      <c r="A28" s="26">
        <v>24</v>
      </c>
      <c r="B28" s="4" t="s">
        <v>219</v>
      </c>
      <c r="C28" s="9" t="s">
        <v>1</v>
      </c>
      <c r="D28" s="10" t="s">
        <v>69</v>
      </c>
      <c r="E28" s="5">
        <v>0</v>
      </c>
      <c r="F28" s="5">
        <v>15</v>
      </c>
      <c r="G28" s="13">
        <f t="shared" si="0"/>
        <v>1000</v>
      </c>
    </row>
  </sheetData>
  <sortState xmlns:xlrd2="http://schemas.microsoft.com/office/spreadsheetml/2017/richdata2" ref="A5:G28">
    <sortCondition ref="A5:A28"/>
  </sortState>
  <mergeCells count="3">
    <mergeCell ref="B3:C3"/>
    <mergeCell ref="F3:G3"/>
    <mergeCell ref="D3:E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"/>
  <sheetViews>
    <sheetView workbookViewId="0">
      <selection activeCell="J14" sqref="J1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G36"/>
  <sheetViews>
    <sheetView workbookViewId="0">
      <selection activeCell="A3" sqref="A3:G36"/>
    </sheetView>
  </sheetViews>
  <sheetFormatPr baseColWidth="10" defaultRowHeight="15" x14ac:dyDescent="0.25"/>
  <cols>
    <col min="1" max="1" width="6.42578125" customWidth="1"/>
    <col min="2" max="2" width="16.7109375" customWidth="1"/>
    <col min="4" max="4" width="18.5703125" customWidth="1"/>
  </cols>
  <sheetData>
    <row r="3" spans="1:7" ht="21" x14ac:dyDescent="0.25">
      <c r="A3" s="44">
        <v>15</v>
      </c>
    </row>
    <row r="4" spans="1:7" ht="21" x14ac:dyDescent="0.35">
      <c r="B4" s="135" t="s">
        <v>45</v>
      </c>
      <c r="C4" s="135"/>
      <c r="D4" s="127" t="s">
        <v>139</v>
      </c>
      <c r="E4" s="127"/>
      <c r="F4" s="126">
        <v>44717</v>
      </c>
      <c r="G4" s="120"/>
    </row>
    <row r="5" spans="1:7" x14ac:dyDescent="0.25">
      <c r="E5" s="2" t="s">
        <v>38</v>
      </c>
      <c r="F5" s="2" t="s">
        <v>39</v>
      </c>
      <c r="G5" s="2" t="s">
        <v>40</v>
      </c>
    </row>
    <row r="6" spans="1:7" x14ac:dyDescent="0.25">
      <c r="A6" s="26">
        <v>1</v>
      </c>
      <c r="B6" s="14" t="s">
        <v>141</v>
      </c>
      <c r="C6" s="15" t="s">
        <v>119</v>
      </c>
      <c r="D6" s="16" t="s">
        <v>69</v>
      </c>
      <c r="E6" s="17">
        <v>2520</v>
      </c>
      <c r="F6" s="17">
        <v>6</v>
      </c>
      <c r="G6" s="13">
        <f>A6*1000/31</f>
        <v>32.258064516129032</v>
      </c>
    </row>
    <row r="7" spans="1:7" x14ac:dyDescent="0.25">
      <c r="A7" s="26">
        <v>2</v>
      </c>
      <c r="B7" s="4" t="s">
        <v>18</v>
      </c>
      <c r="C7" s="9" t="s">
        <v>123</v>
      </c>
      <c r="D7" s="10" t="s">
        <v>37</v>
      </c>
      <c r="E7" s="5">
        <v>2050</v>
      </c>
      <c r="F7" s="5">
        <v>29</v>
      </c>
      <c r="G7" s="13">
        <f t="shared" ref="G7:G36" si="0">A7*1000/31</f>
        <v>64.516129032258064</v>
      </c>
    </row>
    <row r="8" spans="1:7" x14ac:dyDescent="0.25">
      <c r="A8" s="26">
        <v>3</v>
      </c>
      <c r="B8" s="4" t="s">
        <v>47</v>
      </c>
      <c r="C8" s="9" t="s">
        <v>48</v>
      </c>
      <c r="D8" s="10" t="s">
        <v>25</v>
      </c>
      <c r="E8" s="5">
        <v>1110</v>
      </c>
      <c r="F8" s="5">
        <v>14</v>
      </c>
      <c r="G8" s="13">
        <f t="shared" si="0"/>
        <v>96.774193548387103</v>
      </c>
    </row>
    <row r="9" spans="1:7" x14ac:dyDescent="0.25">
      <c r="A9" s="26">
        <v>4</v>
      </c>
      <c r="B9" s="4" t="s">
        <v>55</v>
      </c>
      <c r="C9" s="9" t="s">
        <v>81</v>
      </c>
      <c r="D9" s="10" t="s">
        <v>25</v>
      </c>
      <c r="E9" s="5">
        <v>2060</v>
      </c>
      <c r="F9" s="5">
        <v>8</v>
      </c>
      <c r="G9" s="13">
        <f t="shared" si="0"/>
        <v>129.03225806451613</v>
      </c>
    </row>
    <row r="10" spans="1:7" x14ac:dyDescent="0.25">
      <c r="A10" s="26">
        <v>5</v>
      </c>
      <c r="B10" s="4" t="s">
        <v>51</v>
      </c>
      <c r="C10" s="9" t="s">
        <v>122</v>
      </c>
      <c r="D10" s="10" t="s">
        <v>37</v>
      </c>
      <c r="E10" s="5">
        <v>1100</v>
      </c>
      <c r="F10" s="5">
        <v>12</v>
      </c>
      <c r="G10" s="13">
        <f t="shared" si="0"/>
        <v>161.29032258064515</v>
      </c>
    </row>
    <row r="11" spans="1:7" x14ac:dyDescent="0.25">
      <c r="A11" s="26">
        <v>6</v>
      </c>
      <c r="B11" s="4" t="s">
        <v>55</v>
      </c>
      <c r="C11" s="9" t="s">
        <v>95</v>
      </c>
      <c r="D11" s="10" t="s">
        <v>25</v>
      </c>
      <c r="E11" s="5">
        <v>1070</v>
      </c>
      <c r="F11" s="5">
        <v>28</v>
      </c>
      <c r="G11" s="13">
        <f t="shared" si="0"/>
        <v>193.54838709677421</v>
      </c>
    </row>
    <row r="12" spans="1:7" x14ac:dyDescent="0.25">
      <c r="A12" s="26">
        <v>7</v>
      </c>
      <c r="B12" s="4" t="s">
        <v>78</v>
      </c>
      <c r="C12" s="9" t="s">
        <v>76</v>
      </c>
      <c r="D12" s="10" t="s">
        <v>69</v>
      </c>
      <c r="E12" s="5">
        <v>1780</v>
      </c>
      <c r="F12" s="5">
        <v>2</v>
      </c>
      <c r="G12" s="13">
        <f t="shared" si="0"/>
        <v>225.80645161290323</v>
      </c>
    </row>
    <row r="13" spans="1:7" x14ac:dyDescent="0.25">
      <c r="A13" s="26">
        <v>8</v>
      </c>
      <c r="B13" s="4" t="s">
        <v>120</v>
      </c>
      <c r="C13" s="9" t="s">
        <v>87</v>
      </c>
      <c r="D13" s="8" t="s">
        <v>134</v>
      </c>
      <c r="E13" s="5">
        <v>1040</v>
      </c>
      <c r="F13" s="5">
        <v>27</v>
      </c>
      <c r="G13" s="13"/>
    </row>
    <row r="14" spans="1:7" x14ac:dyDescent="0.25">
      <c r="A14" s="26">
        <v>9</v>
      </c>
      <c r="B14" s="4" t="s">
        <v>133</v>
      </c>
      <c r="C14" s="9" t="s">
        <v>142</v>
      </c>
      <c r="D14" s="10" t="s">
        <v>134</v>
      </c>
      <c r="E14" s="5">
        <v>1000</v>
      </c>
      <c r="F14" s="5">
        <v>20</v>
      </c>
      <c r="G14" s="13"/>
    </row>
    <row r="15" spans="1:7" x14ac:dyDescent="0.25">
      <c r="A15" s="26">
        <v>10</v>
      </c>
      <c r="B15" s="4" t="s">
        <v>60</v>
      </c>
      <c r="C15" s="9" t="s">
        <v>32</v>
      </c>
      <c r="D15" s="10" t="s">
        <v>69</v>
      </c>
      <c r="E15" s="5">
        <v>1360</v>
      </c>
      <c r="F15" s="5">
        <v>1</v>
      </c>
      <c r="G15" s="13">
        <f t="shared" si="0"/>
        <v>322.58064516129031</v>
      </c>
    </row>
    <row r="16" spans="1:7" x14ac:dyDescent="0.25">
      <c r="A16" s="26">
        <v>11</v>
      </c>
      <c r="B16" s="4" t="s">
        <v>113</v>
      </c>
      <c r="C16" s="9" t="s">
        <v>143</v>
      </c>
      <c r="D16" s="10" t="s">
        <v>134</v>
      </c>
      <c r="E16" s="5">
        <v>1020</v>
      </c>
      <c r="F16" s="5">
        <v>30</v>
      </c>
      <c r="G16" s="13"/>
    </row>
    <row r="17" spans="1:7" x14ac:dyDescent="0.25">
      <c r="A17" s="26">
        <v>12</v>
      </c>
      <c r="B17" s="4" t="s">
        <v>62</v>
      </c>
      <c r="C17" s="9" t="s">
        <v>63</v>
      </c>
      <c r="D17" s="10" t="s">
        <v>134</v>
      </c>
      <c r="E17" s="5">
        <v>940</v>
      </c>
      <c r="F17" s="5">
        <v>13</v>
      </c>
      <c r="G17" s="13"/>
    </row>
    <row r="18" spans="1:7" x14ac:dyDescent="0.25">
      <c r="A18" s="26">
        <v>13</v>
      </c>
      <c r="B18" s="4" t="s">
        <v>27</v>
      </c>
      <c r="C18" s="9" t="s">
        <v>13</v>
      </c>
      <c r="D18" s="10" t="s">
        <v>30</v>
      </c>
      <c r="E18" s="5">
        <v>920</v>
      </c>
      <c r="F18" s="5">
        <v>4</v>
      </c>
      <c r="G18" s="13">
        <f t="shared" si="0"/>
        <v>419.35483870967744</v>
      </c>
    </row>
    <row r="19" spans="1:7" x14ac:dyDescent="0.25">
      <c r="A19" s="26">
        <v>14</v>
      </c>
      <c r="B19" s="4" t="s">
        <v>24</v>
      </c>
      <c r="C19" s="9" t="s">
        <v>11</v>
      </c>
      <c r="D19" s="10" t="s">
        <v>25</v>
      </c>
      <c r="E19" s="5">
        <v>900</v>
      </c>
      <c r="F19" s="5">
        <v>16</v>
      </c>
      <c r="G19" s="13">
        <f t="shared" si="0"/>
        <v>451.61290322580646</v>
      </c>
    </row>
    <row r="20" spans="1:7" x14ac:dyDescent="0.25">
      <c r="A20" s="26">
        <v>15</v>
      </c>
      <c r="B20" s="4" t="s">
        <v>104</v>
      </c>
      <c r="C20" s="9" t="s">
        <v>117</v>
      </c>
      <c r="D20" s="10" t="s">
        <v>25</v>
      </c>
      <c r="E20" s="5">
        <v>790</v>
      </c>
      <c r="F20" s="5">
        <v>22</v>
      </c>
      <c r="G20" s="13">
        <f t="shared" si="0"/>
        <v>483.87096774193549</v>
      </c>
    </row>
    <row r="21" spans="1:7" x14ac:dyDescent="0.25">
      <c r="A21" s="26">
        <v>16</v>
      </c>
      <c r="B21" s="4" t="s">
        <v>146</v>
      </c>
      <c r="C21" s="9" t="s">
        <v>144</v>
      </c>
      <c r="D21" s="10" t="s">
        <v>134</v>
      </c>
      <c r="E21" s="5">
        <v>900</v>
      </c>
      <c r="F21" s="5">
        <v>5</v>
      </c>
      <c r="G21" s="13"/>
    </row>
    <row r="22" spans="1:7" x14ac:dyDescent="0.25">
      <c r="A22" s="26">
        <v>17</v>
      </c>
      <c r="B22" s="4" t="s">
        <v>80</v>
      </c>
      <c r="C22" s="9" t="s">
        <v>31</v>
      </c>
      <c r="D22" s="10" t="s">
        <v>25</v>
      </c>
      <c r="E22" s="5">
        <v>840</v>
      </c>
      <c r="F22" s="5">
        <v>19</v>
      </c>
      <c r="G22" s="13">
        <f t="shared" si="0"/>
        <v>548.38709677419354</v>
      </c>
    </row>
    <row r="23" spans="1:7" x14ac:dyDescent="0.25">
      <c r="A23" s="26">
        <v>18</v>
      </c>
      <c r="B23" s="4" t="s">
        <v>28</v>
      </c>
      <c r="C23" s="9" t="s">
        <v>29</v>
      </c>
      <c r="D23" s="10" t="s">
        <v>30</v>
      </c>
      <c r="E23" s="5">
        <v>710</v>
      </c>
      <c r="F23" s="5">
        <v>26</v>
      </c>
      <c r="G23" s="13">
        <f t="shared" si="0"/>
        <v>580.64516129032256</v>
      </c>
    </row>
    <row r="24" spans="1:7" x14ac:dyDescent="0.25">
      <c r="A24" s="26">
        <v>19</v>
      </c>
      <c r="B24" s="4" t="s">
        <v>136</v>
      </c>
      <c r="C24" s="9" t="s">
        <v>137</v>
      </c>
      <c r="D24" s="10" t="s">
        <v>37</v>
      </c>
      <c r="E24" s="5">
        <v>800</v>
      </c>
      <c r="F24" s="5">
        <v>10</v>
      </c>
      <c r="G24" s="13">
        <f t="shared" si="0"/>
        <v>612.90322580645159</v>
      </c>
    </row>
    <row r="25" spans="1:7" x14ac:dyDescent="0.25">
      <c r="A25" s="26">
        <v>20</v>
      </c>
      <c r="B25" s="4" t="s">
        <v>65</v>
      </c>
      <c r="C25" s="9" t="s">
        <v>48</v>
      </c>
      <c r="D25" s="10" t="s">
        <v>25</v>
      </c>
      <c r="E25" s="5">
        <v>740</v>
      </c>
      <c r="F25" s="5">
        <v>18</v>
      </c>
      <c r="G25" s="13">
        <f t="shared" si="0"/>
        <v>645.16129032258061</v>
      </c>
    </row>
    <row r="26" spans="1:7" x14ac:dyDescent="0.25">
      <c r="A26" s="26">
        <v>21</v>
      </c>
      <c r="B26" s="4" t="s">
        <v>75</v>
      </c>
      <c r="C26" s="9" t="s">
        <v>2</v>
      </c>
      <c r="D26" s="10" t="s">
        <v>74</v>
      </c>
      <c r="E26" s="5">
        <v>630</v>
      </c>
      <c r="F26" s="5">
        <v>25</v>
      </c>
      <c r="G26" s="13">
        <f t="shared" si="0"/>
        <v>677.41935483870964</v>
      </c>
    </row>
    <row r="27" spans="1:7" x14ac:dyDescent="0.25">
      <c r="A27" s="26">
        <v>22</v>
      </c>
      <c r="B27" s="4" t="s">
        <v>33</v>
      </c>
      <c r="C27" s="9" t="s">
        <v>54</v>
      </c>
      <c r="D27" s="10" t="s">
        <v>30</v>
      </c>
      <c r="E27" s="5">
        <v>720</v>
      </c>
      <c r="F27" s="5">
        <v>9</v>
      </c>
      <c r="G27" s="13">
        <f t="shared" si="0"/>
        <v>709.67741935483866</v>
      </c>
    </row>
    <row r="28" spans="1:7" x14ac:dyDescent="0.25">
      <c r="A28" s="26">
        <v>23</v>
      </c>
      <c r="B28" s="4" t="s">
        <v>64</v>
      </c>
      <c r="C28" s="9" t="s">
        <v>145</v>
      </c>
      <c r="D28" s="10" t="s">
        <v>23</v>
      </c>
      <c r="E28" s="5">
        <v>700</v>
      </c>
      <c r="F28" s="5">
        <v>15</v>
      </c>
      <c r="G28" s="13">
        <f t="shared" si="0"/>
        <v>741.93548387096769</v>
      </c>
    </row>
    <row r="29" spans="1:7" x14ac:dyDescent="0.25">
      <c r="A29" s="26">
        <v>24</v>
      </c>
      <c r="B29" s="4" t="s">
        <v>16</v>
      </c>
      <c r="C29" s="9" t="s">
        <v>17</v>
      </c>
      <c r="D29" s="10" t="s">
        <v>23</v>
      </c>
      <c r="E29" s="5">
        <v>530</v>
      </c>
      <c r="F29" s="5">
        <v>21</v>
      </c>
      <c r="G29" s="13">
        <f t="shared" si="0"/>
        <v>774.19354838709683</v>
      </c>
    </row>
    <row r="30" spans="1:7" x14ac:dyDescent="0.25">
      <c r="A30" s="26">
        <v>25</v>
      </c>
      <c r="B30" s="4" t="s">
        <v>10</v>
      </c>
      <c r="C30" s="9" t="s">
        <v>11</v>
      </c>
      <c r="D30" s="10" t="s">
        <v>69</v>
      </c>
      <c r="E30" s="5">
        <v>560</v>
      </c>
      <c r="F30" s="5">
        <v>7</v>
      </c>
      <c r="G30" s="13">
        <f t="shared" si="0"/>
        <v>806.45161290322585</v>
      </c>
    </row>
    <row r="31" spans="1:7" x14ac:dyDescent="0.25">
      <c r="A31" s="26">
        <v>26</v>
      </c>
      <c r="B31" s="4" t="s">
        <v>70</v>
      </c>
      <c r="C31" s="9" t="s">
        <v>71</v>
      </c>
      <c r="D31" s="10" t="s">
        <v>8</v>
      </c>
      <c r="E31" s="5">
        <v>520</v>
      </c>
      <c r="F31" s="5">
        <v>11</v>
      </c>
      <c r="G31" s="13">
        <f t="shared" si="0"/>
        <v>838.70967741935488</v>
      </c>
    </row>
    <row r="32" spans="1:7" x14ac:dyDescent="0.25">
      <c r="A32" s="26">
        <v>27</v>
      </c>
      <c r="B32" s="4" t="s">
        <v>93</v>
      </c>
      <c r="C32" s="9" t="s">
        <v>94</v>
      </c>
      <c r="D32" s="10" t="s">
        <v>25</v>
      </c>
      <c r="E32" s="5">
        <v>490</v>
      </c>
      <c r="F32" s="5">
        <v>23</v>
      </c>
      <c r="G32" s="13">
        <f t="shared" si="0"/>
        <v>870.9677419354839</v>
      </c>
    </row>
    <row r="33" spans="1:7" x14ac:dyDescent="0.25">
      <c r="A33" s="26">
        <v>28</v>
      </c>
      <c r="B33" s="4" t="s">
        <v>126</v>
      </c>
      <c r="C33" s="9" t="s">
        <v>127</v>
      </c>
      <c r="D33" s="10" t="s">
        <v>25</v>
      </c>
      <c r="E33" s="5">
        <v>500</v>
      </c>
      <c r="F33" s="5">
        <v>17</v>
      </c>
      <c r="G33" s="13">
        <f t="shared" si="0"/>
        <v>903.22580645161293</v>
      </c>
    </row>
    <row r="34" spans="1:7" x14ac:dyDescent="0.25">
      <c r="A34" s="26">
        <v>29</v>
      </c>
      <c r="B34" s="4" t="s">
        <v>97</v>
      </c>
      <c r="C34" s="9" t="s">
        <v>119</v>
      </c>
      <c r="D34" s="10" t="s">
        <v>37</v>
      </c>
      <c r="E34" s="5">
        <v>430</v>
      </c>
      <c r="F34" s="5">
        <v>31</v>
      </c>
      <c r="G34" s="13">
        <f t="shared" si="0"/>
        <v>935.48387096774195</v>
      </c>
    </row>
    <row r="35" spans="1:7" x14ac:dyDescent="0.25">
      <c r="A35" s="26">
        <v>30</v>
      </c>
      <c r="B35" s="4" t="s">
        <v>46</v>
      </c>
      <c r="C35" s="9" t="s">
        <v>20</v>
      </c>
      <c r="D35" s="10" t="s">
        <v>25</v>
      </c>
      <c r="E35" s="5">
        <v>260</v>
      </c>
      <c r="F35" s="5">
        <v>3</v>
      </c>
      <c r="G35" s="13">
        <f t="shared" si="0"/>
        <v>967.74193548387098</v>
      </c>
    </row>
    <row r="36" spans="1:7" x14ac:dyDescent="0.25">
      <c r="A36" s="26">
        <v>31</v>
      </c>
      <c r="B36" s="4" t="s">
        <v>72</v>
      </c>
      <c r="C36" s="9" t="s">
        <v>73</v>
      </c>
      <c r="D36" s="10" t="s">
        <v>74</v>
      </c>
      <c r="E36" s="5">
        <v>270</v>
      </c>
      <c r="F36" s="5">
        <v>24</v>
      </c>
      <c r="G36" s="13">
        <f t="shared" si="0"/>
        <v>1000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G36"/>
  <sheetViews>
    <sheetView workbookViewId="0">
      <selection activeCell="A3" sqref="A3:G36"/>
    </sheetView>
  </sheetViews>
  <sheetFormatPr baseColWidth="10" defaultRowHeight="15" x14ac:dyDescent="0.25"/>
  <cols>
    <col min="1" max="1" width="5.7109375" customWidth="1"/>
    <col min="2" max="2" width="15.140625" customWidth="1"/>
    <col min="3" max="3" width="14.5703125" customWidth="1"/>
    <col min="4" max="4" width="19" customWidth="1"/>
    <col min="5" max="5" width="12.7109375" customWidth="1"/>
  </cols>
  <sheetData>
    <row r="3" spans="1:7" ht="21" x14ac:dyDescent="0.25">
      <c r="A3" s="44">
        <v>16</v>
      </c>
    </row>
    <row r="4" spans="1:7" ht="21" x14ac:dyDescent="0.35">
      <c r="B4" s="135" t="s">
        <v>45</v>
      </c>
      <c r="C4" s="135"/>
      <c r="D4" s="127" t="s">
        <v>140</v>
      </c>
      <c r="E4" s="127"/>
      <c r="F4" s="126">
        <v>44717</v>
      </c>
      <c r="G4" s="120"/>
    </row>
    <row r="5" spans="1:7" x14ac:dyDescent="0.25">
      <c r="E5" s="2" t="s">
        <v>38</v>
      </c>
      <c r="F5" s="2" t="s">
        <v>39</v>
      </c>
      <c r="G5" s="2" t="s">
        <v>40</v>
      </c>
    </row>
    <row r="6" spans="1:7" x14ac:dyDescent="0.25">
      <c r="A6" s="26">
        <v>1</v>
      </c>
      <c r="B6" s="14" t="s">
        <v>78</v>
      </c>
      <c r="C6" s="15" t="s">
        <v>76</v>
      </c>
      <c r="D6" s="16" t="s">
        <v>69</v>
      </c>
      <c r="E6" s="17">
        <v>4000</v>
      </c>
      <c r="F6" s="17">
        <v>4</v>
      </c>
      <c r="G6" s="13">
        <f>A6*1000/31</f>
        <v>32.258064516129032</v>
      </c>
    </row>
    <row r="7" spans="1:7" x14ac:dyDescent="0.25">
      <c r="A7" s="26">
        <v>2</v>
      </c>
      <c r="B7" s="4" t="s">
        <v>60</v>
      </c>
      <c r="C7" s="9" t="s">
        <v>32</v>
      </c>
      <c r="D7" s="10" t="s">
        <v>69</v>
      </c>
      <c r="E7" s="5">
        <v>1960</v>
      </c>
      <c r="F7" s="5">
        <v>17</v>
      </c>
      <c r="G7" s="13">
        <f>A7*1000/31</f>
        <v>64.516129032258064</v>
      </c>
    </row>
    <row r="8" spans="1:7" x14ac:dyDescent="0.25">
      <c r="A8" s="26">
        <v>3</v>
      </c>
      <c r="B8" s="4" t="s">
        <v>51</v>
      </c>
      <c r="C8" s="9" t="s">
        <v>122</v>
      </c>
      <c r="D8" s="10" t="s">
        <v>37</v>
      </c>
      <c r="E8" s="5">
        <v>1550</v>
      </c>
      <c r="F8" s="5">
        <v>31</v>
      </c>
      <c r="G8" s="13">
        <f>A8*1000/31</f>
        <v>96.774193548387103</v>
      </c>
    </row>
    <row r="9" spans="1:7" x14ac:dyDescent="0.25">
      <c r="A9" s="26">
        <v>4</v>
      </c>
      <c r="B9" s="4" t="s">
        <v>104</v>
      </c>
      <c r="C9" s="9" t="s">
        <v>117</v>
      </c>
      <c r="D9" s="10" t="s">
        <v>25</v>
      </c>
      <c r="E9" s="5">
        <v>3660</v>
      </c>
      <c r="F9" s="5">
        <v>9</v>
      </c>
      <c r="G9" s="13">
        <f>A9*1000/31</f>
        <v>129.03225806451613</v>
      </c>
    </row>
    <row r="10" spans="1:7" x14ac:dyDescent="0.25">
      <c r="A10" s="26">
        <v>5</v>
      </c>
      <c r="B10" s="4" t="s">
        <v>10</v>
      </c>
      <c r="C10" s="9" t="s">
        <v>11</v>
      </c>
      <c r="D10" s="10" t="s">
        <v>69</v>
      </c>
      <c r="E10" s="5">
        <v>1510</v>
      </c>
      <c r="F10" s="5">
        <v>20</v>
      </c>
      <c r="G10" s="13">
        <f>A10*1000/31</f>
        <v>161.29032258064515</v>
      </c>
    </row>
    <row r="11" spans="1:7" x14ac:dyDescent="0.25">
      <c r="A11" s="26">
        <v>6</v>
      </c>
      <c r="B11" s="4" t="s">
        <v>62</v>
      </c>
      <c r="C11" s="9" t="s">
        <v>63</v>
      </c>
      <c r="D11" s="10" t="s">
        <v>134</v>
      </c>
      <c r="E11" s="5">
        <v>1260</v>
      </c>
      <c r="F11" s="5">
        <v>22</v>
      </c>
      <c r="G11" s="13"/>
    </row>
    <row r="12" spans="1:7" x14ac:dyDescent="0.25">
      <c r="A12" s="26">
        <v>7</v>
      </c>
      <c r="B12" s="4" t="s">
        <v>47</v>
      </c>
      <c r="C12" s="9" t="s">
        <v>48</v>
      </c>
      <c r="D12" s="10" t="s">
        <v>25</v>
      </c>
      <c r="E12" s="5">
        <v>2960</v>
      </c>
      <c r="F12" s="5">
        <v>5</v>
      </c>
      <c r="G12" s="13">
        <f>A12*1000/31</f>
        <v>225.80645161290323</v>
      </c>
    </row>
    <row r="13" spans="1:7" x14ac:dyDescent="0.25">
      <c r="A13" s="26">
        <v>8</v>
      </c>
      <c r="B13" s="4" t="s">
        <v>141</v>
      </c>
      <c r="C13" s="9" t="s">
        <v>119</v>
      </c>
      <c r="D13" s="10" t="s">
        <v>69</v>
      </c>
      <c r="E13" s="5">
        <v>1400</v>
      </c>
      <c r="F13" s="5">
        <v>12</v>
      </c>
      <c r="G13" s="13">
        <f>A13*1000/31</f>
        <v>258.06451612903226</v>
      </c>
    </row>
    <row r="14" spans="1:7" x14ac:dyDescent="0.25">
      <c r="A14" s="26">
        <v>9</v>
      </c>
      <c r="B14" s="4" t="s">
        <v>136</v>
      </c>
      <c r="C14" s="9" t="s">
        <v>137</v>
      </c>
      <c r="D14" s="10" t="s">
        <v>37</v>
      </c>
      <c r="E14" s="5">
        <v>1020</v>
      </c>
      <c r="F14" s="5">
        <v>21</v>
      </c>
      <c r="G14" s="13">
        <f>A14*1000/31</f>
        <v>290.32258064516128</v>
      </c>
    </row>
    <row r="15" spans="1:7" x14ac:dyDescent="0.25">
      <c r="A15" s="26">
        <v>10</v>
      </c>
      <c r="B15" s="4" t="s">
        <v>65</v>
      </c>
      <c r="C15" s="9" t="s">
        <v>48</v>
      </c>
      <c r="D15" s="10" t="s">
        <v>25</v>
      </c>
      <c r="E15" s="5">
        <v>2100</v>
      </c>
      <c r="F15" s="5">
        <v>3</v>
      </c>
      <c r="G15" s="13">
        <f>A15*1000/31</f>
        <v>322.58064516129031</v>
      </c>
    </row>
    <row r="16" spans="1:7" x14ac:dyDescent="0.25">
      <c r="A16" s="26">
        <v>11</v>
      </c>
      <c r="B16" s="4" t="s">
        <v>146</v>
      </c>
      <c r="C16" s="9" t="s">
        <v>144</v>
      </c>
      <c r="D16" s="10" t="s">
        <v>134</v>
      </c>
      <c r="E16" s="5">
        <v>1380</v>
      </c>
      <c r="F16" s="5">
        <v>15</v>
      </c>
      <c r="G16" s="13"/>
    </row>
    <row r="17" spans="1:7" x14ac:dyDescent="0.25">
      <c r="A17" s="26">
        <v>12</v>
      </c>
      <c r="B17" s="4" t="s">
        <v>133</v>
      </c>
      <c r="C17" s="9" t="s">
        <v>142</v>
      </c>
      <c r="D17" s="10" t="s">
        <v>134</v>
      </c>
      <c r="E17" s="5">
        <v>840</v>
      </c>
      <c r="F17" s="5">
        <v>30</v>
      </c>
      <c r="G17" s="13"/>
    </row>
    <row r="18" spans="1:7" x14ac:dyDescent="0.25">
      <c r="A18" s="26">
        <v>13</v>
      </c>
      <c r="B18" s="4" t="s">
        <v>33</v>
      </c>
      <c r="C18" s="9" t="s">
        <v>54</v>
      </c>
      <c r="D18" s="10" t="s">
        <v>30</v>
      </c>
      <c r="E18" s="5">
        <v>1600</v>
      </c>
      <c r="F18" s="5">
        <v>6</v>
      </c>
      <c r="G18" s="13">
        <f t="shared" ref="G18:G24" si="0">A18*1000/31</f>
        <v>419.35483870967744</v>
      </c>
    </row>
    <row r="19" spans="1:7" x14ac:dyDescent="0.25">
      <c r="A19" s="26">
        <v>14</v>
      </c>
      <c r="B19" s="4" t="s">
        <v>80</v>
      </c>
      <c r="C19" s="9" t="s">
        <v>31</v>
      </c>
      <c r="D19" s="10" t="s">
        <v>25</v>
      </c>
      <c r="E19" s="5">
        <v>1260</v>
      </c>
      <c r="F19" s="5">
        <v>14</v>
      </c>
      <c r="G19" s="13">
        <f t="shared" si="0"/>
        <v>451.61290322580646</v>
      </c>
    </row>
    <row r="20" spans="1:7" x14ac:dyDescent="0.25">
      <c r="A20" s="26">
        <v>15</v>
      </c>
      <c r="B20" s="4" t="s">
        <v>64</v>
      </c>
      <c r="C20" s="9" t="s">
        <v>145</v>
      </c>
      <c r="D20" s="10" t="s">
        <v>23</v>
      </c>
      <c r="E20" s="5">
        <v>730</v>
      </c>
      <c r="F20" s="5">
        <v>27</v>
      </c>
      <c r="G20" s="13">
        <f t="shared" si="0"/>
        <v>483.87096774193549</v>
      </c>
    </row>
    <row r="21" spans="1:7" x14ac:dyDescent="0.25">
      <c r="A21" s="26">
        <v>16</v>
      </c>
      <c r="B21" s="4" t="s">
        <v>72</v>
      </c>
      <c r="C21" s="9" t="s">
        <v>73</v>
      </c>
      <c r="D21" s="10" t="s">
        <v>74</v>
      </c>
      <c r="E21" s="5">
        <v>1540</v>
      </c>
      <c r="F21" s="5">
        <v>10</v>
      </c>
      <c r="G21" s="13">
        <f t="shared" si="0"/>
        <v>516.12903225806451</v>
      </c>
    </row>
    <row r="22" spans="1:7" x14ac:dyDescent="0.25">
      <c r="A22" s="26">
        <v>17</v>
      </c>
      <c r="B22" s="4" t="s">
        <v>24</v>
      </c>
      <c r="C22" s="9" t="s">
        <v>11</v>
      </c>
      <c r="D22" s="10" t="s">
        <v>25</v>
      </c>
      <c r="E22" s="5">
        <v>1200</v>
      </c>
      <c r="F22" s="5">
        <v>19</v>
      </c>
      <c r="G22" s="13">
        <f t="shared" si="0"/>
        <v>548.38709677419354</v>
      </c>
    </row>
    <row r="23" spans="1:7" x14ac:dyDescent="0.25">
      <c r="A23" s="26">
        <v>18</v>
      </c>
      <c r="B23" s="4" t="s">
        <v>27</v>
      </c>
      <c r="C23" s="9" t="s">
        <v>13</v>
      </c>
      <c r="D23" s="10" t="s">
        <v>30</v>
      </c>
      <c r="E23" s="5">
        <v>700</v>
      </c>
      <c r="F23" s="5">
        <v>26</v>
      </c>
      <c r="G23" s="13">
        <f t="shared" si="0"/>
        <v>580.64516129032256</v>
      </c>
    </row>
    <row r="24" spans="1:7" x14ac:dyDescent="0.25">
      <c r="A24" s="26">
        <v>19</v>
      </c>
      <c r="B24" s="4" t="s">
        <v>55</v>
      </c>
      <c r="C24" s="9" t="s">
        <v>81</v>
      </c>
      <c r="D24" s="10" t="s">
        <v>25</v>
      </c>
      <c r="E24" s="5">
        <v>1510</v>
      </c>
      <c r="F24" s="5">
        <v>1</v>
      </c>
      <c r="G24" s="13">
        <f t="shared" si="0"/>
        <v>612.90322580645159</v>
      </c>
    </row>
    <row r="25" spans="1:7" x14ac:dyDescent="0.25">
      <c r="A25" s="26">
        <v>20</v>
      </c>
      <c r="B25" s="4" t="s">
        <v>113</v>
      </c>
      <c r="C25" s="9" t="s">
        <v>143</v>
      </c>
      <c r="D25" s="10" t="s">
        <v>134</v>
      </c>
      <c r="E25" s="5">
        <v>920</v>
      </c>
      <c r="F25" s="5">
        <v>18</v>
      </c>
      <c r="G25" s="13"/>
    </row>
    <row r="26" spans="1:7" x14ac:dyDescent="0.25">
      <c r="A26" s="26">
        <v>21</v>
      </c>
      <c r="B26" s="4" t="s">
        <v>120</v>
      </c>
      <c r="C26" s="9" t="s">
        <v>87</v>
      </c>
      <c r="D26" s="8" t="s">
        <v>134</v>
      </c>
      <c r="E26" s="5">
        <v>660</v>
      </c>
      <c r="F26" s="5">
        <v>28</v>
      </c>
      <c r="G26" s="13">
        <f t="shared" ref="G26:G35" si="1">A26*1000/31</f>
        <v>677.41935483870964</v>
      </c>
    </row>
    <row r="27" spans="1:7" x14ac:dyDescent="0.25">
      <c r="A27" s="26">
        <v>22</v>
      </c>
      <c r="B27" s="4" t="s">
        <v>55</v>
      </c>
      <c r="C27" s="9" t="s">
        <v>95</v>
      </c>
      <c r="D27" s="10" t="s">
        <v>25</v>
      </c>
      <c r="E27" s="5">
        <v>1480</v>
      </c>
      <c r="F27" s="5">
        <v>2</v>
      </c>
      <c r="G27" s="13">
        <f t="shared" si="1"/>
        <v>709.67741935483866</v>
      </c>
    </row>
    <row r="28" spans="1:7" x14ac:dyDescent="0.25">
      <c r="A28" s="26">
        <v>23</v>
      </c>
      <c r="B28" s="4" t="s">
        <v>18</v>
      </c>
      <c r="C28" s="9" t="s">
        <v>123</v>
      </c>
      <c r="D28" s="10" t="s">
        <v>37</v>
      </c>
      <c r="E28" s="5">
        <v>900</v>
      </c>
      <c r="F28" s="5">
        <v>13</v>
      </c>
      <c r="G28" s="13">
        <f t="shared" si="1"/>
        <v>741.93548387096769</v>
      </c>
    </row>
    <row r="29" spans="1:7" x14ac:dyDescent="0.25">
      <c r="A29" s="26">
        <v>24</v>
      </c>
      <c r="B29" s="4" t="s">
        <v>28</v>
      </c>
      <c r="C29" s="9" t="s">
        <v>29</v>
      </c>
      <c r="D29" s="10" t="s">
        <v>30</v>
      </c>
      <c r="E29" s="5">
        <v>190</v>
      </c>
      <c r="F29" s="5">
        <v>24</v>
      </c>
      <c r="G29" s="13">
        <f t="shared" si="1"/>
        <v>774.19354838709683</v>
      </c>
    </row>
    <row r="30" spans="1:7" x14ac:dyDescent="0.25">
      <c r="A30" s="26">
        <v>25</v>
      </c>
      <c r="B30" s="4" t="s">
        <v>126</v>
      </c>
      <c r="C30" s="9" t="s">
        <v>127</v>
      </c>
      <c r="D30" s="10" t="s">
        <v>25</v>
      </c>
      <c r="E30" s="5">
        <v>820</v>
      </c>
      <c r="F30" s="5">
        <v>7</v>
      </c>
      <c r="G30" s="13">
        <f t="shared" si="1"/>
        <v>806.45161290322585</v>
      </c>
    </row>
    <row r="31" spans="1:7" x14ac:dyDescent="0.25">
      <c r="A31" s="26">
        <v>26</v>
      </c>
      <c r="B31" s="4" t="s">
        <v>16</v>
      </c>
      <c r="C31" s="9" t="s">
        <v>17</v>
      </c>
      <c r="D31" s="10" t="s">
        <v>23</v>
      </c>
      <c r="E31" s="5">
        <v>500</v>
      </c>
      <c r="F31" s="5">
        <v>16</v>
      </c>
      <c r="G31" s="13">
        <f t="shared" si="1"/>
        <v>838.70967741935488</v>
      </c>
    </row>
    <row r="32" spans="1:7" x14ac:dyDescent="0.25">
      <c r="A32" s="26">
        <v>27</v>
      </c>
      <c r="B32" s="4" t="s">
        <v>93</v>
      </c>
      <c r="C32" s="9" t="s">
        <v>94</v>
      </c>
      <c r="D32" s="10" t="s">
        <v>25</v>
      </c>
      <c r="E32" s="5">
        <v>40</v>
      </c>
      <c r="F32" s="5">
        <v>29</v>
      </c>
      <c r="G32" s="13">
        <f t="shared" si="1"/>
        <v>870.9677419354839</v>
      </c>
    </row>
    <row r="33" spans="1:7" x14ac:dyDescent="0.25">
      <c r="A33" s="26">
        <v>28</v>
      </c>
      <c r="B33" s="4" t="s">
        <v>75</v>
      </c>
      <c r="C33" s="9" t="s">
        <v>2</v>
      </c>
      <c r="D33" s="10" t="s">
        <v>74</v>
      </c>
      <c r="E33" s="5">
        <v>780</v>
      </c>
      <c r="F33" s="5">
        <v>8</v>
      </c>
      <c r="G33" s="13">
        <f t="shared" si="1"/>
        <v>903.22580645161293</v>
      </c>
    </row>
    <row r="34" spans="1:7" x14ac:dyDescent="0.25">
      <c r="A34" s="26">
        <v>29</v>
      </c>
      <c r="B34" s="4" t="s">
        <v>70</v>
      </c>
      <c r="C34" s="9" t="s">
        <v>71</v>
      </c>
      <c r="D34" s="10" t="s">
        <v>8</v>
      </c>
      <c r="E34" s="5">
        <v>700</v>
      </c>
      <c r="F34" s="5">
        <v>11</v>
      </c>
      <c r="G34" s="13">
        <f t="shared" si="1"/>
        <v>935.48387096774195</v>
      </c>
    </row>
    <row r="35" spans="1:7" x14ac:dyDescent="0.25">
      <c r="A35" s="26">
        <v>30</v>
      </c>
      <c r="B35" s="4" t="s">
        <v>97</v>
      </c>
      <c r="C35" s="9" t="s">
        <v>119</v>
      </c>
      <c r="D35" s="10" t="s">
        <v>37</v>
      </c>
      <c r="E35" s="5">
        <v>40</v>
      </c>
      <c r="F35" s="5">
        <v>25</v>
      </c>
      <c r="G35" s="13">
        <f t="shared" si="1"/>
        <v>967.74193548387098</v>
      </c>
    </row>
    <row r="36" spans="1:7" x14ac:dyDescent="0.25">
      <c r="A36" s="26">
        <v>31</v>
      </c>
      <c r="B36" s="4" t="s">
        <v>46</v>
      </c>
      <c r="C36" s="9" t="s">
        <v>20</v>
      </c>
      <c r="D36" s="10" t="s">
        <v>25</v>
      </c>
      <c r="E36" s="5">
        <v>0</v>
      </c>
      <c r="F36" s="5">
        <v>23</v>
      </c>
      <c r="G36" s="13">
        <v>1001</v>
      </c>
    </row>
  </sheetData>
  <sortState xmlns:xlrd2="http://schemas.microsoft.com/office/spreadsheetml/2017/richdata2" ref="A6:G36">
    <sortCondition ref="A6:A36"/>
  </sortState>
  <mergeCells count="3">
    <mergeCell ref="B4:C4"/>
    <mergeCell ref="D4:E4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A4" workbookViewId="0">
      <selection activeCell="L22" sqref="L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GENERAL PARTIEL</vt:lpstr>
      <vt:lpstr>GENERAL</vt:lpstr>
      <vt:lpstr>LISTE</vt:lpstr>
      <vt:lpstr>1 trainou</vt:lpstr>
      <vt:lpstr> 2 donnery</vt:lpstr>
      <vt:lpstr>3 nogent</vt:lpstr>
      <vt:lpstr> 4 dampierre</vt:lpstr>
      <vt:lpstr> 5 saint pryve</vt:lpstr>
      <vt:lpstr>6 SAINT PRYVE</vt:lpstr>
      <vt:lpstr>7MONTEREAU</vt:lpstr>
      <vt:lpstr>8 COULLONS</vt:lpstr>
      <vt:lpstr>9 VITRY M</vt:lpstr>
      <vt:lpstr>10 VITRY AM</vt:lpstr>
      <vt:lpstr>11 GRIGNON</vt:lpstr>
      <vt:lpstr>12 COULLONS</vt:lpstr>
      <vt:lpstr>13 CEPOY</vt:lpstr>
      <vt:lpstr>NOGENT2910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Telly</cp:lastModifiedBy>
  <cp:lastPrinted>2023-10-30T09:48:52Z</cp:lastPrinted>
  <dcterms:created xsi:type="dcterms:W3CDTF">2019-02-04T10:36:13Z</dcterms:created>
  <dcterms:modified xsi:type="dcterms:W3CDTF">2025-02-16T15:34:32Z</dcterms:modified>
</cp:coreProperties>
</file>